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65" yWindow="-150" windowWidth="16890" windowHeight="11625" firstSheet="9" activeTab="15"/>
  </bookViews>
  <sheets>
    <sheet name="نامه به مجمع " sheetId="1" r:id="rId1"/>
    <sheet name="تراز نامه " sheetId="2" r:id="rId2"/>
    <sheet name="سودوزیان" sheetId="3" r:id="rId3"/>
    <sheet name="تاریخچه " sheetId="4" r:id="rId4"/>
    <sheet name="5-6" sheetId="5" r:id="rId5"/>
    <sheet name="7" sheetId="6" r:id="rId6"/>
    <sheet name="دارایی ثابت " sheetId="7" r:id="rId7"/>
    <sheet name="10-11-12" sheetId="8" r:id="rId8"/>
    <sheet name="14" sheetId="19" r:id="rId9"/>
    <sheet name="14 (2)" sheetId="20" r:id="rId10"/>
    <sheet name="13-14-15" sheetId="9" r:id="rId11"/>
    <sheet name="16-17-18" sheetId="10" r:id="rId12"/>
    <sheet name="عملکرد" sheetId="11" r:id="rId13"/>
    <sheet name="آمار وامها " sheetId="12" r:id="rId14"/>
    <sheet name="درآمد هزینه" sheetId="13" r:id="rId15"/>
    <sheet name="دارایی وبدهی " sheetId="14" r:id="rId16"/>
    <sheet name="بودجه " sheetId="16" r:id="rId17"/>
    <sheet name="امضا " sheetId="15" r:id="rId18"/>
  </sheets>
  <definedNames>
    <definedName name="_xlnm.Print_Area" localSheetId="7">'10-11-12'!$A$1:$F$50</definedName>
    <definedName name="_xlnm.Print_Area" localSheetId="10">'13-14-15'!$A$1:$F$45</definedName>
    <definedName name="_xlnm.Print_Area" localSheetId="8">'14'!$G$1:$M$31</definedName>
    <definedName name="_xlnm.Print_Area" localSheetId="9">'14 (2)'!$A$1:$K$74</definedName>
    <definedName name="_xlnm.Print_Area" localSheetId="11">'16-17-18'!$A$1:$G$37</definedName>
    <definedName name="_xlnm.Print_Area" localSheetId="4">'5-6'!$A$1:$F$50</definedName>
    <definedName name="_xlnm.Print_Area" localSheetId="5">'7'!$A$1:$F$41</definedName>
    <definedName name="_xlnm.Print_Area" localSheetId="16">'بودجه '!$A$1:$F$11</definedName>
    <definedName name="_xlnm.Print_Area" localSheetId="3">'تاریخچه '!$A$1:$C$36</definedName>
    <definedName name="_xlnm.Print_Area" localSheetId="1">'تراز نامه '!$A$1:$J$25</definedName>
    <definedName name="_xlnm.Print_Area" localSheetId="6">'دارایی ثابت '!$A$1:$K$26</definedName>
    <definedName name="_xlnm.Print_Area" localSheetId="14">'درآمد هزینه'!$A$1:$H$25</definedName>
    <definedName name="_xlnm.Print_Area" localSheetId="2">سودوزیان!$A$1:$G$41</definedName>
    <definedName name="_xlnm.Print_Area" localSheetId="12">عملکرد!$A$1:$F$18</definedName>
    <definedName name="_xlnm.Print_Titles" localSheetId="9">'14 (2)'!$1:$2</definedName>
  </definedNames>
  <calcPr calcId="125725"/>
</workbook>
</file>

<file path=xl/calcChain.xml><?xml version="1.0" encoding="utf-8"?>
<calcChain xmlns="http://schemas.openxmlformats.org/spreadsheetml/2006/main">
  <c r="B25" i="13"/>
  <c r="I62" i="20"/>
  <c r="D27" i="8"/>
  <c r="F27"/>
  <c r="D36" i="5"/>
  <c r="K15" i="19"/>
  <c r="D27" i="10"/>
  <c r="D34" i="5"/>
  <c r="D12" l="1"/>
  <c r="D21" i="6"/>
  <c r="F21"/>
  <c r="F10" i="16"/>
  <c r="F7"/>
  <c r="D10"/>
  <c r="D7"/>
  <c r="D11" s="1"/>
  <c r="F11" l="1"/>
  <c r="F11" i="13"/>
  <c r="F8"/>
  <c r="C25"/>
  <c r="D24"/>
  <c r="I11" i="12"/>
  <c r="H11"/>
  <c r="B20"/>
  <c r="D29" i="8"/>
  <c r="D10" i="10"/>
  <c r="D44" i="8"/>
  <c r="D22" i="5"/>
  <c r="F36"/>
  <c r="D10" i="9"/>
  <c r="H17" i="2" s="1"/>
  <c r="E11"/>
  <c r="C7" i="16"/>
  <c r="C10"/>
  <c r="D11" i="13"/>
  <c r="D8"/>
  <c r="E11"/>
  <c r="E8"/>
  <c r="B7" i="16"/>
  <c r="B11" s="1"/>
  <c r="D23" i="13"/>
  <c r="G11" i="12"/>
  <c r="F11"/>
  <c r="D22" i="13"/>
  <c r="C11"/>
  <c r="B11"/>
  <c r="B8"/>
  <c r="C8"/>
  <c r="E10" i="3"/>
  <c r="G6" i="13" s="1"/>
  <c r="E9" i="3"/>
  <c r="G5" i="13" s="1"/>
  <c r="G8" s="1"/>
  <c r="H10" i="2"/>
  <c r="E11" i="12"/>
  <c r="D11"/>
  <c r="K9" i="7"/>
  <c r="H8" i="13" l="1"/>
  <c r="H6"/>
  <c r="E6" i="16"/>
  <c r="D12" i="13"/>
  <c r="F12"/>
  <c r="H5"/>
  <c r="E5" i="16"/>
  <c r="C11"/>
  <c r="B12" i="13"/>
  <c r="E12"/>
  <c r="C12"/>
  <c r="D21"/>
  <c r="B11" i="12"/>
  <c r="C11"/>
  <c r="E13" i="3"/>
  <c r="G10" i="13" s="1"/>
  <c r="D12" i="10"/>
  <c r="D37" i="9"/>
  <c r="D27"/>
  <c r="D45" i="8"/>
  <c r="H13" i="2" s="1"/>
  <c r="D36" i="8"/>
  <c r="H9" i="2" s="1"/>
  <c r="D30" i="8"/>
  <c r="D19" s="1"/>
  <c r="D22" s="1"/>
  <c r="H8" i="2" s="1"/>
  <c r="D10" i="8"/>
  <c r="H7" i="2" s="1"/>
  <c r="D9" i="6"/>
  <c r="D11" s="1"/>
  <c r="C9" i="2" s="1"/>
  <c r="E9" i="16" l="1"/>
  <c r="E10" s="1"/>
  <c r="H10" i="13"/>
  <c r="G11"/>
  <c r="E7" i="16"/>
  <c r="D45" i="5"/>
  <c r="D24" s="1"/>
  <c r="D25" s="1"/>
  <c r="C8" i="2" s="1"/>
  <c r="D16" i="5"/>
  <c r="C7" i="2" s="1"/>
  <c r="F27" i="10"/>
  <c r="J21" i="2"/>
  <c r="J14"/>
  <c r="J11"/>
  <c r="E14"/>
  <c r="E22" s="1"/>
  <c r="D20" i="13"/>
  <c r="E11" i="16" l="1"/>
  <c r="H11" i="13"/>
  <c r="G12"/>
  <c r="H12" s="1"/>
  <c r="J15" i="2"/>
  <c r="J22" s="1"/>
  <c r="F16" i="5" l="1"/>
  <c r="H11" i="2"/>
  <c r="C11"/>
  <c r="D18" i="13"/>
  <c r="D19"/>
  <c r="D17"/>
  <c r="F45" i="5"/>
  <c r="F12" i="10"/>
  <c r="F37" i="9"/>
  <c r="F27"/>
  <c r="F45" i="8"/>
  <c r="F30"/>
  <c r="F22"/>
  <c r="F36"/>
  <c r="F10"/>
  <c r="F11" i="6"/>
  <c r="F25" i="5"/>
  <c r="E11" i="3"/>
  <c r="E14" s="1"/>
  <c r="H14" i="2"/>
  <c r="C14"/>
  <c r="F10" i="9"/>
  <c r="I8" i="7"/>
  <c r="I9" s="1"/>
  <c r="D9"/>
  <c r="E9"/>
  <c r="G9"/>
  <c r="H9"/>
  <c r="C9"/>
  <c r="F8"/>
  <c r="F9" s="1"/>
  <c r="G11" i="3"/>
  <c r="G14" s="1"/>
  <c r="D25" i="13" l="1"/>
  <c r="E17" i="3"/>
  <c r="E21"/>
  <c r="H18" i="2" s="1"/>
  <c r="E22" i="3"/>
  <c r="H19" i="2" s="1"/>
  <c r="C22"/>
  <c r="B10" i="14" s="1"/>
  <c r="J9" i="7"/>
  <c r="H15" i="2"/>
  <c r="G19" i="3"/>
  <c r="G24" l="1"/>
  <c r="G26" s="1"/>
  <c r="E18" s="1"/>
  <c r="E19" s="1"/>
  <c r="E24" s="1"/>
  <c r="E26" s="1"/>
  <c r="H20" i="2" s="1"/>
  <c r="H21" l="1"/>
  <c r="H22" l="1"/>
  <c r="F28" s="1"/>
  <c r="E10" i="14"/>
</calcChain>
</file>

<file path=xl/sharedStrings.xml><?xml version="1.0" encoding="utf-8"?>
<sst xmlns="http://schemas.openxmlformats.org/spreadsheetml/2006/main" count="511" uniqueCount="288">
  <si>
    <t xml:space="preserve">بسمه تعالی </t>
  </si>
  <si>
    <t xml:space="preserve">مجمع عمومی صاحبان سهام </t>
  </si>
  <si>
    <t xml:space="preserve">با احترام </t>
  </si>
  <si>
    <t xml:space="preserve">شرح </t>
  </si>
  <si>
    <t xml:space="preserve">شماره صفحه </t>
  </si>
  <si>
    <t xml:space="preserve">ترازنامه </t>
  </si>
  <si>
    <t xml:space="preserve">صورت حساب سود وزیان </t>
  </si>
  <si>
    <t xml:space="preserve">تاریخچه فعالیت شرکت </t>
  </si>
  <si>
    <t xml:space="preserve">یادداشتهای مربوط به اقلام مندرج در صورتهای مالی </t>
  </si>
  <si>
    <t xml:space="preserve">اعضاء هیات مدیره </t>
  </si>
  <si>
    <t>سمت</t>
  </si>
  <si>
    <t>امضاء</t>
  </si>
  <si>
    <t xml:space="preserve">محمد آئینی </t>
  </si>
  <si>
    <t xml:space="preserve">افشین میرزابابائی </t>
  </si>
  <si>
    <t xml:space="preserve">سید هاشم جزایری </t>
  </si>
  <si>
    <t xml:space="preserve">شرکت تعاونی اعتبار کارکنان عمران وبهسازی شهری </t>
  </si>
  <si>
    <t xml:space="preserve">دارائیها </t>
  </si>
  <si>
    <t xml:space="preserve">بدهیها وحقوق صاحبان سهام </t>
  </si>
  <si>
    <t xml:space="preserve">ریال </t>
  </si>
  <si>
    <t xml:space="preserve">یادداشت </t>
  </si>
  <si>
    <t>موجودی نقد</t>
  </si>
  <si>
    <t xml:space="preserve">حسابها واسناد دریافتنی </t>
  </si>
  <si>
    <t xml:space="preserve">سرمایه گذاریها </t>
  </si>
  <si>
    <t xml:space="preserve">جمع دارائیهای جاری </t>
  </si>
  <si>
    <t>دارائیهای ثابت :</t>
  </si>
  <si>
    <t xml:space="preserve">اثاثه ومنصوبات </t>
  </si>
  <si>
    <t xml:space="preserve">جمع دارائیهای ثابت </t>
  </si>
  <si>
    <t xml:space="preserve">حسابهای پرداختنی </t>
  </si>
  <si>
    <t xml:space="preserve">سایر حسابها واسناد پرداختنی </t>
  </si>
  <si>
    <t xml:space="preserve">سپرده اشخاص </t>
  </si>
  <si>
    <t xml:space="preserve">جمع بدهیهای جاری </t>
  </si>
  <si>
    <t xml:space="preserve">جمع بدهیهای غیر جاری </t>
  </si>
  <si>
    <t xml:space="preserve">جمع بدهیها </t>
  </si>
  <si>
    <t xml:space="preserve">سرمایه </t>
  </si>
  <si>
    <t xml:space="preserve">اندوخته قانونی </t>
  </si>
  <si>
    <t xml:space="preserve">اندوخته احتیاطی </t>
  </si>
  <si>
    <t xml:space="preserve">جمع حقوق صاحبان سهام </t>
  </si>
  <si>
    <t xml:space="preserve">جمع بدهیها وحقوق صاحبان سهام </t>
  </si>
  <si>
    <t xml:space="preserve">جمع دارائیها </t>
  </si>
  <si>
    <t xml:space="preserve">صورت سود وزیان </t>
  </si>
  <si>
    <t>یادداشت</t>
  </si>
  <si>
    <t xml:space="preserve">درآمد حاصل از سپرده گذاری در بانکها </t>
  </si>
  <si>
    <t xml:space="preserve">جمع در آمدها </t>
  </si>
  <si>
    <t>کسر می شود :</t>
  </si>
  <si>
    <t xml:space="preserve">هزینه های اداری وتشکیلاتی </t>
  </si>
  <si>
    <t xml:space="preserve">صورت گردش سود وزیان انباشته </t>
  </si>
  <si>
    <t xml:space="preserve">کسر می شود : </t>
  </si>
  <si>
    <t xml:space="preserve">5%اندوخته قانونی </t>
  </si>
  <si>
    <t xml:space="preserve">1%اندوخته احتیاطی </t>
  </si>
  <si>
    <t xml:space="preserve">جمع </t>
  </si>
  <si>
    <t xml:space="preserve">سود قابل تقسیم </t>
  </si>
  <si>
    <t xml:space="preserve">درآمد حاصل از سرمایه گذاریها </t>
  </si>
  <si>
    <t xml:space="preserve">درآمد حاصل از کارمزد تسهیلات  اعطایی وخدمات مالی </t>
  </si>
  <si>
    <t xml:space="preserve">یادداشتهای توضیحی صورتهای مالی </t>
  </si>
  <si>
    <t>تاریخچه فعالیت شرکت :</t>
  </si>
  <si>
    <t xml:space="preserve">فعالیت اصلی شرکت : </t>
  </si>
  <si>
    <t>فعالیت اصلی شرکت طبق ماده 2 اساسنامه به شرح زیر می باشد :</t>
  </si>
  <si>
    <t>مبنای تهیه صورتهای مالی :</t>
  </si>
  <si>
    <t>صورتهای مالی اساسا بر مبنای بهای تمام شده تاریخی تهیه شده است .</t>
  </si>
  <si>
    <t>خلاصه اهم رویه های حسابداری :</t>
  </si>
  <si>
    <t>سرمایه گذاریهای کوتاه مدت به اقل بهای تمام شده وخالص ارزش روز هریک از سرمایه گذاریها ارزشیابی می شود .</t>
  </si>
  <si>
    <t>موجودی نقد:</t>
  </si>
  <si>
    <t xml:space="preserve">موجودی نزد صندوق </t>
  </si>
  <si>
    <t xml:space="preserve">حسابجاری متمرکز نزد بانک مسکن </t>
  </si>
  <si>
    <t>بانک مسکن ( حساب قرض الحسنه )</t>
  </si>
  <si>
    <t xml:space="preserve">بانک دی </t>
  </si>
  <si>
    <t>حسابها واسناد دریافتنی :</t>
  </si>
  <si>
    <t>حسابها واسناد دریافتنی از اقلام زیر تشکیل شده است .</t>
  </si>
  <si>
    <t>تسهیلات اعطائی به اعضاء</t>
  </si>
  <si>
    <t xml:space="preserve">سایر حسابهای دریافتنی </t>
  </si>
  <si>
    <t xml:space="preserve">نوع وام </t>
  </si>
  <si>
    <t xml:space="preserve">کمک ودیعه مسکن </t>
  </si>
  <si>
    <t xml:space="preserve">وام ضروری </t>
  </si>
  <si>
    <t xml:space="preserve">وام خودرو </t>
  </si>
  <si>
    <t xml:space="preserve">وام کوتاه مدت </t>
  </si>
  <si>
    <t xml:space="preserve">وام کامپیوتر </t>
  </si>
  <si>
    <t>سرمایه گذاریها :</t>
  </si>
  <si>
    <t xml:space="preserve">سپرده گذاری در بانکها </t>
  </si>
  <si>
    <t xml:space="preserve">سرمایه گذاری کوتاه مدت </t>
  </si>
  <si>
    <t>سرمایه گذاری کوتاه مدت :</t>
  </si>
  <si>
    <t xml:space="preserve">مانده ابتدای دوره </t>
  </si>
  <si>
    <t xml:space="preserve">افزایش طی دوره </t>
  </si>
  <si>
    <t xml:space="preserve">کاهش طی دوره </t>
  </si>
  <si>
    <t xml:space="preserve">قیمت تمام شده </t>
  </si>
  <si>
    <t xml:space="preserve">استهلاک انباشته </t>
  </si>
  <si>
    <t xml:space="preserve">استهلاک دوره </t>
  </si>
  <si>
    <t xml:space="preserve">ارزش دفتری </t>
  </si>
  <si>
    <t xml:space="preserve">شرح دارایی </t>
  </si>
  <si>
    <t>حسابها ی پرداختنی :</t>
  </si>
  <si>
    <t>سایر حسابها واسناد پرداختنی :</t>
  </si>
  <si>
    <t xml:space="preserve">سایر حسابها واسناد پرداختنی از اقلام زیر تشکیل شده است : </t>
  </si>
  <si>
    <t xml:space="preserve">سپرده اشخاص : </t>
  </si>
  <si>
    <t>بستانکاران اعضاء:</t>
  </si>
  <si>
    <t>سرمایه :</t>
  </si>
  <si>
    <t>اندوخته قانونی :</t>
  </si>
  <si>
    <t xml:space="preserve">درآمدها : </t>
  </si>
  <si>
    <t>هزینه های اداری وتشکیلاتی :</t>
  </si>
  <si>
    <t xml:space="preserve">دارائیهای جاری </t>
  </si>
  <si>
    <t xml:space="preserve">دارائیهای ثابت </t>
  </si>
  <si>
    <t>بدهیهای جاری</t>
  </si>
  <si>
    <t xml:space="preserve">بدهیهای غیر جاری </t>
  </si>
  <si>
    <t>حقوق صاحبان سهام</t>
  </si>
  <si>
    <t xml:space="preserve">ذخایر </t>
  </si>
  <si>
    <t xml:space="preserve">16667سهم 300000 ریالی </t>
  </si>
  <si>
    <t xml:space="preserve">حق الزحمه خدمات مالی واداری </t>
  </si>
  <si>
    <t xml:space="preserve">حق الجلسات هیات مدیره </t>
  </si>
  <si>
    <t xml:space="preserve">آگهی وتبلیغات </t>
  </si>
  <si>
    <t xml:space="preserve">سایر </t>
  </si>
  <si>
    <t xml:space="preserve">درآمد حاصل از کارمزد تسهیلات اعطائی </t>
  </si>
  <si>
    <t xml:space="preserve">سودوزیان انباشته در ابتدای سال مالی </t>
  </si>
  <si>
    <t>2ر1</t>
  </si>
  <si>
    <t>1ر1</t>
  </si>
  <si>
    <t>وضعیت اشتغال :</t>
  </si>
  <si>
    <t xml:space="preserve">تعداد کارکنان پاره وقت طی دوره مالی 2 نفر بوده است . </t>
  </si>
  <si>
    <t>2ر2-</t>
  </si>
  <si>
    <t xml:space="preserve">سال مالی شرکت پایان اسفند ماه هر سال می باشد. </t>
  </si>
  <si>
    <t>دارائیهای ثابت مشهود :</t>
  </si>
  <si>
    <t xml:space="preserve">دارایی                                                                نرخ استهلاک                                                       روش </t>
  </si>
  <si>
    <t>سایر حسابها ی دریافتنی به شرح زیر می باشد :</t>
  </si>
  <si>
    <t xml:space="preserve">شرکت عمران ومسکن سازان منطقه شرق </t>
  </si>
  <si>
    <t>تعاونی اتحاد هشتم خاوران (ثامن)</t>
  </si>
  <si>
    <t xml:space="preserve">رقم مذکور مربوط به مطالبات اشخاصی است که از عضویت در تعاونی خارج شده اند . </t>
  </si>
  <si>
    <t>اندوخته  احتیاطی :</t>
  </si>
  <si>
    <t>بستانکاران اعضاء</t>
  </si>
  <si>
    <t xml:space="preserve">رئیس هیات مدیره </t>
  </si>
  <si>
    <t xml:space="preserve">عضو هیات مدیره </t>
  </si>
  <si>
    <t xml:space="preserve">مدیر عامل </t>
  </si>
  <si>
    <t>تسهیلات اعطایی به اعضاء</t>
  </si>
  <si>
    <t xml:space="preserve">نوع تسهیلات </t>
  </si>
  <si>
    <t>تعداد</t>
  </si>
  <si>
    <t xml:space="preserve">مبلغ </t>
  </si>
  <si>
    <t xml:space="preserve">ودیعه مسکن </t>
  </si>
  <si>
    <t>وام ضروری</t>
  </si>
  <si>
    <t>وام خودرو</t>
  </si>
  <si>
    <t xml:space="preserve">تعداد سهامداران در ابتدای دوره مالی </t>
  </si>
  <si>
    <t xml:space="preserve">تعداد سهامداران در پایان دوره مالی </t>
  </si>
  <si>
    <t>نفر</t>
  </si>
  <si>
    <t xml:space="preserve">درآمد حاصل از تسهیلات اعطایی ( کارمزد ) </t>
  </si>
  <si>
    <t xml:space="preserve">جمع کل در آمد ها </t>
  </si>
  <si>
    <t xml:space="preserve">هزینه ها: </t>
  </si>
  <si>
    <t xml:space="preserve">جمع هزینه ها </t>
  </si>
  <si>
    <t xml:space="preserve">جدول نسبت هزینه ها به در آمدها </t>
  </si>
  <si>
    <t>سال مالی منتهی به اسفند 1391</t>
  </si>
  <si>
    <t>سال مالی منتهی به اسفند 1392</t>
  </si>
  <si>
    <t>سال مالی منتهی به اسفند 1393</t>
  </si>
  <si>
    <t xml:space="preserve">هزینه ها ( ریال ) </t>
  </si>
  <si>
    <t xml:space="preserve">درآمدها (ریال ) </t>
  </si>
  <si>
    <t xml:space="preserve">نسبت هزینه به در آمد </t>
  </si>
  <si>
    <t xml:space="preserve">جدول دارائیها وبدهیها </t>
  </si>
  <si>
    <t xml:space="preserve">سال مالی </t>
  </si>
  <si>
    <t xml:space="preserve">داراییها </t>
  </si>
  <si>
    <t xml:space="preserve">حقوق صاحبان سهام </t>
  </si>
  <si>
    <t xml:space="preserve">کارمزد تسهیلات اعطایی </t>
  </si>
  <si>
    <t>درآمدها:</t>
  </si>
  <si>
    <t>هزینه ها :</t>
  </si>
  <si>
    <t xml:space="preserve">جمع درآمدها </t>
  </si>
  <si>
    <t xml:space="preserve">مالیات پرداختنی </t>
  </si>
  <si>
    <t xml:space="preserve">سود (زیان ) خالص </t>
  </si>
  <si>
    <t xml:space="preserve">سود سهام مصوب </t>
  </si>
  <si>
    <t xml:space="preserve">ج-   اخذ کمک وهدایای نقدی وغیر نقدی از دولت ،اشخاص حقیقی ویا حقوقی </t>
  </si>
  <si>
    <t xml:space="preserve">ح-تودیع وجوه به حساب سپرده بلند مدت وکوتاه مدت نزد بانکها وموسسات اعتباری مجاز </t>
  </si>
  <si>
    <t xml:space="preserve">بانک اقتصاد نوین </t>
  </si>
  <si>
    <t xml:space="preserve">سود سهام پرداختنی </t>
  </si>
  <si>
    <t xml:space="preserve">مالیات پرداختنی : </t>
  </si>
  <si>
    <t xml:space="preserve">به استناد صورت جلسه مجمع عمومی فوق العاده مورخ 1394/04/14 وبه موجب مجوز شماره نامه 15942 مورخ 1394/10/14 اداره کل تعاون استان تهران ،وبا توجه به نامه صادره از سوی اداره مجوزهای بانکی بانک مرکزی به شماره 94/280236 مورخ 94/10/01 اساسنامه جدید تعاونی مشتمل بر 57 ماده و34 تبصره جایگزین اساسنامه قبلی گردید.  </t>
  </si>
  <si>
    <t xml:space="preserve">الف- افتتاح انواع حساب سپرده های مختلف وپرداخت وام وتسهیلا ت اعتباری با دریافت کارمزد در چارچوب مقررات موضوعه </t>
  </si>
  <si>
    <t xml:space="preserve">ب-اخذ وام قرض الحسنه وتسهیلات  اعتباری از بانک ها وموسسات اعتباری مجاز </t>
  </si>
  <si>
    <t xml:space="preserve">حسابها ی پرداختنی </t>
  </si>
  <si>
    <t xml:space="preserve">شماره واحد </t>
  </si>
  <si>
    <t>متراژ</t>
  </si>
  <si>
    <t xml:space="preserve">قیمت </t>
  </si>
  <si>
    <t xml:space="preserve">سهم از مالیات عملکرد </t>
  </si>
  <si>
    <t xml:space="preserve">خریدار </t>
  </si>
  <si>
    <t xml:space="preserve">مسکن سازان شرق </t>
  </si>
  <si>
    <t>237/1</t>
  </si>
  <si>
    <t>13/2</t>
  </si>
  <si>
    <t>14/88</t>
  </si>
  <si>
    <t>13/75</t>
  </si>
  <si>
    <t>15/3</t>
  </si>
  <si>
    <t xml:space="preserve">اتحادیه هشتم خاوران (ثامن ) </t>
  </si>
  <si>
    <t xml:space="preserve">عطف به یادداشت 6.3 مالیات واحدهای واگذار شده به حساب بدهی خریداران منظور شده است . </t>
  </si>
  <si>
    <t xml:space="preserve">سود  (زیان )انباشته </t>
  </si>
  <si>
    <t>سال مالی منتهی به اسفند 1394</t>
  </si>
  <si>
    <t xml:space="preserve">تعداد جلسات برگزار شده </t>
  </si>
  <si>
    <t>سود (زیان )</t>
  </si>
  <si>
    <t>1395/12/30</t>
  </si>
  <si>
    <t xml:space="preserve">دارائیهای ثابت مشهود بر مبنای بهای تمام شده در حسابها ثبت می شود. مخارج بهسازی وتعمیرات اساسی که باعث افزایش قابل ملاحظه در ظرفیت یا عمر مفید دارائیهای ثابت یا بهبود اساسی در کیفیت بازدهی آنها می گردد به عنوان مخارج سر مایه ای محسوب وطی عمر مفید باقیمانده دارائیهای مربوط مستهلک می شود .هزینه های نگهداری وتعمیرات جزئی به عنوان هزینه های جاری تلقی وبه سود وزیان دوره منظور می گردد. بادر نظر گرفتن آیین نامه اجرائی دارائیهای استهلاک پذیر موضوع ماده 149 قانون مالیاتهای مستقیم اصلاحی مورخ 1394/04/31وبراساس نرخ وروش زیر محاسبه می شود : </t>
  </si>
  <si>
    <t xml:space="preserve">سود(زیان ) انباشته </t>
  </si>
  <si>
    <t xml:space="preserve">کاهش سرمایه </t>
  </si>
  <si>
    <t xml:space="preserve">سود(زیان) خالص </t>
  </si>
  <si>
    <t>سال مالی منتهی به اسفند 1395</t>
  </si>
  <si>
    <t>تسهیلات اعطائی به اعضاء شامل مانده انواع وامها به شرح  زیر می باشد .</t>
  </si>
  <si>
    <t>1396/12/29</t>
  </si>
  <si>
    <t xml:space="preserve"> بستانکاران </t>
  </si>
  <si>
    <t xml:space="preserve"> بستانکاران از اقلام زیر تشکیل شده است </t>
  </si>
  <si>
    <t xml:space="preserve">حق الزحمه کارشناسی </t>
  </si>
  <si>
    <t>پیش بینی سال 96</t>
  </si>
  <si>
    <t>عملکرد سال 96</t>
  </si>
  <si>
    <t xml:space="preserve">نسبت تحقق </t>
  </si>
  <si>
    <t>سال مالی منتهی به اسفند 1396</t>
  </si>
  <si>
    <t xml:space="preserve">گزارش عملکرد هیات مدیره به مجمع عمومی محترم صاحبان سهام تعاونی اعتبار کارکنان عمران وبهسازی شهری  </t>
  </si>
  <si>
    <t>1397/12/29</t>
  </si>
  <si>
    <t>مانده  تسهیلات اعطائی در سال 97</t>
  </si>
  <si>
    <t xml:space="preserve">اثاثه ومنصوبات                                                    5ساله                                                             خط مستقیم </t>
  </si>
  <si>
    <t xml:space="preserve">شرکت باز آفرینی شهری </t>
  </si>
  <si>
    <t xml:space="preserve">زیان انباشته </t>
  </si>
  <si>
    <t>سال مالی منتهی به اسفند 1397</t>
  </si>
  <si>
    <t>پیش بینی 1397</t>
  </si>
  <si>
    <t>عملکرد سال 97</t>
  </si>
  <si>
    <t xml:space="preserve">خ- انجام سایر خدمات اعتباری برای اعضا در حدود امکانات ودر چارچوب مقررات </t>
  </si>
  <si>
    <t xml:space="preserve">د- خرید سهام اتحادیه تعاونی اعتبار مربوطه وخرید اوراق مشارکت دولتی ویا تضمین شده توسط دولت در چارچوب مدیریت نقدینگی شرکت </t>
  </si>
  <si>
    <t>پیش بینی سال 97</t>
  </si>
  <si>
    <t>عملکرد 1397</t>
  </si>
  <si>
    <t>به پیوست صورتهای مالی شرکت تعاونی اعتبار کارکنان عمران وبهسازی شهری ایران برای سال مالی منتهی به 29 اسفند 1398 متشکل از اجزاء زیر جهت استحضار ایفاد می گردد:</t>
  </si>
  <si>
    <t>محمد رضا مهماندوست</t>
  </si>
  <si>
    <t>1398/12/29</t>
  </si>
  <si>
    <t>به تاریخ 1398/12/29</t>
  </si>
  <si>
    <t>سال مالی منتهی به  1398/12/29</t>
  </si>
  <si>
    <t>مانده  تسهیلات اعطائی در سال 98</t>
  </si>
  <si>
    <t xml:space="preserve">براساس بند 2 از ماده 45 اساسنامه مصوب مجمع عمومی فوق العاده مورخ 1394/04/14  ومصوبه هیات مدیره  شرکت می تواند حداکثر تا 5% سود خالص به عنوان اندوخته احتیاطی به حساب منظور نماید . </t>
  </si>
  <si>
    <t>اساسنامه این شرکت در مجمع عمومی عادی مورخ 81/09/30 تصویب ودر تاریخ 81/12/25 تحت شماره 200550 در اداره ثبت شرکتها ی تهران به ثبت رسیده است . شرکت فعالیت خود را با 37 عضو شروع کرده و در تاریخ صورتهای مالی مورد گزارش به 140 عضو رسیده است .</t>
  </si>
  <si>
    <t>وام مصوبه هیات مدیره مورخ 98/07/09</t>
  </si>
  <si>
    <t xml:space="preserve">بدهی شرکت باز آفرینی شهری مربوط به  آن بخش از مطالبات تعاونی از بابت سپرده های  ماهیانه  ومطالبات اعضاء می باشد که به حساب تعاونی واریز نشده است. </t>
  </si>
  <si>
    <t>حساب مذکور مربوط  به سپرده گذاری ها ومطالبات اعضاء است که بطور ماهیانه از حقوق کارکنان  کسر وبه همراه سپرده سهم شرکت ، توسط شرکت  بازآفرینی شهری ایران  به حساب تعاونی اعتبار واریز میشود .</t>
  </si>
  <si>
    <t xml:space="preserve">سرمایه اولیه شرکت تعاونی به مبلغ 11/100/000 ریال شامل 37سهم 300/000ریالی بوده که به استناد مجامع عمومی عادی سالیانه مورخ 86/02/31-89/03/22و90/04/20 به ترتیب به مبالغ 1/000/000/000ریال -3/000/000/000ریال و5/000/000/000ریال افزایش یافته است . تعداداعضای تعاونی در پایان سال 1398 صدوچهل عضو می باشد. </t>
  </si>
  <si>
    <t xml:space="preserve">براساس بند1 از ماده 45 اساسنامه مصوب مجمع عمومی فوق العاده مورخ 1394/04/14 شرکت می تواند  حداقل 5%از سود خالص به عنوان اندوخته قانونی  در حسابها منظور نماید . </t>
  </si>
  <si>
    <t>تعداد سهامداران در پایان دوره مالی منتهی به 1398/12/29</t>
  </si>
  <si>
    <t>اصلاح تعداد اعضاء براساس کارکنان شاغل در شرکت مادر</t>
  </si>
  <si>
    <t>سال مالی منتهی به اسفند 1398</t>
  </si>
  <si>
    <t>پیش بینی سال 98</t>
  </si>
  <si>
    <t>عملکرد سال 98</t>
  </si>
  <si>
    <t>تعداد جلسات هیات مدیره برگزار شده از ابتدای تاسیس تا پایان 1397</t>
  </si>
  <si>
    <t>تعداد جلسات برگزار شده در سال 1398</t>
  </si>
  <si>
    <t>پیش بینی سال 99</t>
  </si>
  <si>
    <t>جدول مقایسه عملکرد با بودجه مصوب دوره مالی منتهی به اسفند ماه 1398</t>
  </si>
  <si>
    <t>6.3.1</t>
  </si>
  <si>
    <t>6.3.2</t>
  </si>
  <si>
    <t>7.1.1</t>
  </si>
  <si>
    <t>7.1.2</t>
  </si>
  <si>
    <t>7.1.3</t>
  </si>
  <si>
    <t xml:space="preserve">مبلغ 1.100 میلیون ریال از آن به عنوان وثیقه ضمانتنامه بانکی جهت اداره کل امور مالیاتی شمال تهران  دررابطه با موضوع رسیدگی به پرونده مالیاتی عملکرد سال 1392 قرار گرفته است .  </t>
  </si>
  <si>
    <t xml:space="preserve">مبلغ 179.339.181 ریال آن به عنوان وثیقه ضمانتنامه بانکی جهت اداره کل امور مالیاتی شمال تهران  دررابطه با موضوع رسیدگی به پرونده مالیاتی عملکرد سال 1392 قرار گرفته است .  </t>
  </si>
  <si>
    <t xml:space="preserve">مبلغ 350میلیون ریال آن به عنوان وثیقه ضمانتنامه بانکی جهت اداره کل امور مالیاتی شمال تهران  دررابطه با موضوع رسیدگی به پرونده مالیاتی عملکرد سال 1392 قرار گرفته است .  </t>
  </si>
  <si>
    <t xml:space="preserve">موجودی نقد شامل موجودی ریالی بانکها جمعا به مبلغ 2.178.004.144 ریال به شرح زیر است </t>
  </si>
  <si>
    <t xml:space="preserve">مربوط به باقیمانده تعداد 51.995 سهم از سهام پروژه مجد به ارزش  دفتری 117.924.660 ریال می باشد . </t>
  </si>
  <si>
    <t>جواد ابراهیم پورآذر</t>
  </si>
  <si>
    <t xml:space="preserve">وام کامپیوتر وکالاهای اساسی </t>
  </si>
  <si>
    <t xml:space="preserve">مطالبات  شرکتهای مسکن سازان </t>
  </si>
  <si>
    <t xml:space="preserve"> سپرده سرمایه گذاری بلند مدت نزد بانک مسکن - اوراق</t>
  </si>
  <si>
    <t xml:space="preserve">به استناد رای هیات حل اختلاف سازمان امور مالیاتی مورخ 1395/02/28 از بابت  عملکرد سال مالی منتهی به اسفند 1392در خصوص ما به التفاوت تجدید ارزشیابی 5 واحد تجاری پروژه سارا ،  سازمان امور مالیاتی مبلغ1.481.217.437 ریال مالیات مطالبه نموده است .در پی اعتراضات تعاونی به شورای عالی مالیاتی وهیات همعرض ، رای های صادره مالیات مورد مطالبه را تایید نموده است . نهایتا  با استفاده از مجوز مجمع واستخدام وکیل ، مو ضوع برای رسیدگی  دردیوان عدالت اداری در دستور کار قرار گرفت.  طبق دادنامه شماره 2339 مورخ 97/06/03 دیوان ، دستور موقت مبنی بر توقیف عملیات اجرائی تا تعیین تکلیف قطعی شکایت صادر می شود. وطی دادنامه شماره 3904 مورخ 97/10/02 حکم به ورود شکایت ولزوم رسیدگی در هیات همعرض مالیاتی را صادر می نماید. علیرغم دادخواست امور مالیاتی به دیوان  در خصوص تجدید نظر رای صادره ، دیوان عدالت اداری رای به رسیدگی مجدد در هیات حل اختلاف مالیاتی موضوع ماده 257 ق.م.م. را تایید می نماید . لیکن اداره کل امور مالیاتی شمال تهران بدون توجه به رای مذکور نسبت به صدور برگ مالیات قطعی عملکرد سال92 اقدام وابلاغ می نماید. لذا مراتب توسط تعاونی مورد اعتراض قرار میگیرد تا مراحل اداری پرونده طی شود. </t>
  </si>
  <si>
    <t>رقم مذکور بابت  بدهی تعاونی به شرکت سرمایه گذاری سارا می باشد.</t>
  </si>
  <si>
    <t xml:space="preserve">طی قرارداد مورخ 97/05/21 ووکاتنامه شماره 644400 به آقای جواد ابراهیم پور آذر وکالت داده شد تا با ارائه دادخواست به دیوان عدالت اداری بدهی مالیاتی موضوع رای شماره 1542 مورخ 97/01/28 هیات حل اختلاف مالیاتی را ابطال نماید.تا صدور رای قطعی به نفع تعاونی ، حق الزحمه پرداخت شده قطعی نخواهد بود. </t>
  </si>
  <si>
    <t xml:space="preserve">آخرین وضعیت پرونده مالیاتی شرکت تعاونی اعتبار کارکنان عمران وبهسازی شهری </t>
  </si>
  <si>
    <t xml:space="preserve">سال عملکرد </t>
  </si>
  <si>
    <t xml:space="preserve">شرح مالیات </t>
  </si>
  <si>
    <t xml:space="preserve">ابرازی </t>
  </si>
  <si>
    <t xml:space="preserve">برگ تشخیص </t>
  </si>
  <si>
    <t xml:space="preserve">رای هیات بدوی </t>
  </si>
  <si>
    <t xml:space="preserve">رای هیات تجدیدنظر </t>
  </si>
  <si>
    <t xml:space="preserve">برگ قطعی </t>
  </si>
  <si>
    <t xml:space="preserve">شورایعالی مالیاتی </t>
  </si>
  <si>
    <t xml:space="preserve">مانده بدهی مالیاتی </t>
  </si>
  <si>
    <t xml:space="preserve">هیات همعرض </t>
  </si>
  <si>
    <t xml:space="preserve">توضیحات </t>
  </si>
  <si>
    <t xml:space="preserve">حقوق </t>
  </si>
  <si>
    <t xml:space="preserve">تکلیفی </t>
  </si>
  <si>
    <t xml:space="preserve">عملکرد </t>
  </si>
  <si>
    <t xml:space="preserve">تسویه </t>
  </si>
  <si>
    <t xml:space="preserve">سال شروع رسیدگی مالیاتی </t>
  </si>
  <si>
    <t xml:space="preserve">ذیل برگه های تشخیص نوشته شده در مهلت مقرر اعتراض گردید لیکن هیچ نسخه ای از اعتراض در پرونده  مربوطه موجود نیست واز طرف حوزه مالیاتی نیز هیچ برگه ای ابلاغ نشده است </t>
  </si>
  <si>
    <t>ماده 169</t>
  </si>
  <si>
    <t xml:space="preserve">نقض رای های صادره بدلیل نقص رسیدگی </t>
  </si>
  <si>
    <t>ضمانتنامه بانکی به نفع دارایی ارائه شده است ----شکایت به دیوان عدالت اداری ارائه شد رای به تجدید رسیدگی در هیات حل اختلاف مالیاتی صادر شد</t>
  </si>
  <si>
    <t xml:space="preserve">درتاریخ 95/08/04 هیات بدوی تشکیل ودفاعیات ارائه شده است تاکنون رایی ابلاغ نشده است </t>
  </si>
  <si>
    <t>پیرو اعتراض به مالیات مورد تشخیص جلسه هیات حل اختلاف بدوی درتاریخ 99/04/07 تشکیل شد دفاعیات بطور شفاهی وکتبی ارائه شد منتظر رای هیات هستیم.</t>
  </si>
  <si>
    <t xml:space="preserve">اعتراض جهت تجدید رسیدگی به امورمالیاتی ارائه شد . منتظر دعوت به هیات حل اختلاف مالیاتی هستیم </t>
  </si>
  <si>
    <t xml:space="preserve">رسیدگی نشده </t>
  </si>
  <si>
    <t>خلاصه وضعیت پرونده های مالیاتی تعاونی در صفحات بعد توضیح داده شده است .</t>
  </si>
  <si>
    <t>4الی12</t>
  </si>
  <si>
    <t xml:space="preserve">هیات بدوی رای به تایید برگ تشخیص داد .لذا جهت تجدید رسیدگی اعتراض به امور مالیاتی ارائه شد.منتظر دعوت به هیات حل اختلاف مالیاتی هستیم </t>
  </si>
  <si>
    <t xml:space="preserve">بدهی شرکت عمران ومسکن سازان منطقه شرق وتعاونی اتحاد هشتم خاوران (ثامن )از بابت واگذاری دو واحد تجاری از پروژه سارا وخروج عضویت از تعاونی اعتبار می باشد . همچنین به استناد رای هیات حل اختلاف مالیاتی مورخ 1395/02/28وبا توجه به مبزان مالیات مورد مطالبه به میزان قدرالسهم ارزش واحدهای واگذار شده به دو شرکت ، به ترتیب مبالغ 284.584.695 و 257.044.241 ریال به حساب بدهی آنان منظور گردید. ومابقی بابت تتمه بدهی واحدهای واگذار شده به دو شرکت مذکور می باشد . </t>
  </si>
  <si>
    <t xml:space="preserve"> سپرده سرمایه گذاری بلند مدت نزد بانک مسکن به نرخ 15%</t>
  </si>
  <si>
    <t xml:space="preserve"> سپرده سرمایه گذاری بلند مدت نزد بانک مسکن به نرخ 18%</t>
  </si>
  <si>
    <t>مانده در 98/12/29</t>
  </si>
  <si>
    <t>جدول پیش بینی بودجه 1399</t>
  </si>
  <si>
    <t>صورتهای مالی بر اساس استانداردهای حسابداری تهیه شده ودر تاریخ 1399/03/31 به تایید هیات مدیره رسیده است .</t>
  </si>
  <si>
    <t>مطالبات اعضاء</t>
  </si>
  <si>
    <t xml:space="preserve">سایر بدهی ها </t>
  </si>
</sst>
</file>

<file path=xl/styles.xml><?xml version="1.0" encoding="utf-8"?>
<styleSheet xmlns="http://schemas.openxmlformats.org/spreadsheetml/2006/main">
  <numFmts count="6">
    <numFmt numFmtId="43" formatCode="_-* #,##0.00_-;_-* #,##0.00\-;_-* &quot;-&quot;??_-;_-@_-"/>
    <numFmt numFmtId="164" formatCode="_-* #,##0_-;_-* #,##0\-;_-* &quot;-&quot;??_-;_-@_-"/>
    <numFmt numFmtId="165" formatCode="#,##0_ ;\-#,##0\ "/>
    <numFmt numFmtId="166" formatCode="0.0"/>
    <numFmt numFmtId="167" formatCode="#,##0.00_ ;\-#,##0.00\ "/>
    <numFmt numFmtId="168" formatCode="_-* #,##0.0_-;_-* #,##0.0\-;_-* &quot;-&quot;?_-;_-@_-"/>
  </numFmts>
  <fonts count="21">
    <font>
      <sz val="11"/>
      <color theme="1"/>
      <name val="Arial"/>
      <family val="2"/>
      <charset val="178"/>
      <scheme val="minor"/>
    </font>
    <font>
      <b/>
      <u/>
      <sz val="11"/>
      <color theme="1"/>
      <name val="Arial"/>
      <family val="2"/>
      <scheme val="minor"/>
    </font>
    <font>
      <b/>
      <sz val="11"/>
      <color theme="1"/>
      <name val="Arial"/>
      <family val="2"/>
      <scheme val="minor"/>
    </font>
    <font>
      <b/>
      <u/>
      <sz val="12"/>
      <color theme="1"/>
      <name val="Arial"/>
      <family val="2"/>
      <scheme val="minor"/>
    </font>
    <font>
      <sz val="11"/>
      <color theme="1"/>
      <name val="Arial"/>
      <family val="2"/>
      <charset val="178"/>
      <scheme val="minor"/>
    </font>
    <font>
      <u/>
      <sz val="11"/>
      <color theme="1"/>
      <name val="Arial"/>
      <family val="2"/>
      <charset val="178"/>
      <scheme val="minor"/>
    </font>
    <font>
      <b/>
      <sz val="12"/>
      <color theme="1"/>
      <name val="Arial"/>
      <family val="2"/>
      <scheme val="minor"/>
    </font>
    <font>
      <b/>
      <u val="singleAccounting"/>
      <sz val="12"/>
      <color theme="1"/>
      <name val="Arial"/>
      <family val="2"/>
      <scheme val="minor"/>
    </font>
    <font>
      <sz val="20"/>
      <color theme="1"/>
      <name val="Arial"/>
      <family val="2"/>
      <charset val="178"/>
      <scheme val="minor"/>
    </font>
    <font>
      <sz val="28"/>
      <color theme="1"/>
      <name val="Arial"/>
      <family val="2"/>
      <charset val="178"/>
      <scheme val="minor"/>
    </font>
    <font>
      <b/>
      <sz val="22"/>
      <color theme="1"/>
      <name val="Arial"/>
      <family val="2"/>
      <scheme val="minor"/>
    </font>
    <font>
      <b/>
      <sz val="28"/>
      <color theme="1"/>
      <name val="Arial"/>
      <family val="2"/>
      <scheme val="minor"/>
    </font>
    <font>
      <b/>
      <sz val="16"/>
      <color theme="1"/>
      <name val="Arial"/>
      <family val="2"/>
      <scheme val="minor"/>
    </font>
    <font>
      <b/>
      <u/>
      <sz val="20"/>
      <color theme="1"/>
      <name val="Arial"/>
      <family val="2"/>
      <scheme val="minor"/>
    </font>
    <font>
      <sz val="20"/>
      <color theme="1"/>
      <name val="Arial"/>
      <family val="2"/>
      <scheme val="minor"/>
    </font>
    <font>
      <b/>
      <sz val="14"/>
      <color theme="1"/>
      <name val="Arial"/>
      <family val="2"/>
      <scheme val="minor"/>
    </font>
    <font>
      <b/>
      <sz val="9"/>
      <color theme="1"/>
      <name val="Arial"/>
      <family val="2"/>
      <scheme val="minor"/>
    </font>
    <font>
      <b/>
      <sz val="11"/>
      <color theme="1"/>
      <name val="B Nazanin"/>
      <charset val="178"/>
    </font>
    <font>
      <sz val="11"/>
      <color theme="1"/>
      <name val="B Nazanin"/>
      <charset val="178"/>
    </font>
    <font>
      <b/>
      <sz val="10"/>
      <color theme="1"/>
      <name val="Arial"/>
      <family val="2"/>
      <scheme val="minor"/>
    </font>
    <font>
      <sz val="16"/>
      <color theme="1"/>
      <name val="Arial"/>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style="double">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s>
  <cellStyleXfs count="2">
    <xf numFmtId="0" fontId="0" fillId="0" borderId="0"/>
    <xf numFmtId="43" fontId="4" fillId="0" borderId="0" applyFont="0" applyFill="0" applyBorder="0" applyAlignment="0" applyProtection="0"/>
  </cellStyleXfs>
  <cellXfs count="244">
    <xf numFmtId="0" fontId="0" fillId="0" borderId="0" xfId="0"/>
    <xf numFmtId="0" fontId="1" fillId="0" borderId="0" xfId="0" applyFont="1"/>
    <xf numFmtId="0" fontId="2" fillId="0" borderId="0" xfId="0" applyFont="1"/>
    <xf numFmtId="0" fontId="3" fillId="0" borderId="0" xfId="0" applyFont="1" applyAlignment="1">
      <alignment horizontal="center"/>
    </xf>
    <xf numFmtId="0" fontId="2" fillId="0" borderId="0" xfId="0" applyFont="1" applyAlignment="1">
      <alignment horizontal="right"/>
    </xf>
    <xf numFmtId="0" fontId="5" fillId="0" borderId="4" xfId="0" applyFont="1" applyBorder="1"/>
    <xf numFmtId="0" fontId="0" fillId="0" borderId="4" xfId="0" applyBorder="1"/>
    <xf numFmtId="164" fontId="2" fillId="0" borderId="0" xfId="1" applyNumberFormat="1" applyFont="1"/>
    <xf numFmtId="164" fontId="0" fillId="0" borderId="4" xfId="1" applyNumberFormat="1" applyFont="1" applyBorder="1"/>
    <xf numFmtId="164" fontId="0" fillId="0" borderId="4" xfId="0" applyNumberFormat="1" applyBorder="1"/>
    <xf numFmtId="0" fontId="2" fillId="0" borderId="4" xfId="0" applyFont="1" applyBorder="1" applyAlignment="1">
      <alignment horizontal="center"/>
    </xf>
    <xf numFmtId="0" fontId="1" fillId="0" borderId="0" xfId="0" applyFont="1" applyAlignment="1">
      <alignment horizontal="center"/>
    </xf>
    <xf numFmtId="0" fontId="6" fillId="0" borderId="0" xfId="0" applyFont="1" applyAlignment="1">
      <alignment horizontal="center"/>
    </xf>
    <xf numFmtId="0" fontId="3" fillId="0" borderId="0" xfId="0" applyFont="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12" fillId="0" borderId="10" xfId="0" applyFont="1" applyBorder="1"/>
    <xf numFmtId="0" fontId="12" fillId="0" borderId="0" xfId="0" applyFont="1" applyAlignment="1">
      <alignment horizontal="center"/>
    </xf>
    <xf numFmtId="0" fontId="12" fillId="0" borderId="0" xfId="0" applyFont="1"/>
    <xf numFmtId="0" fontId="12" fillId="0" borderId="4" xfId="0" applyFont="1" applyBorder="1" applyAlignment="1">
      <alignment horizontal="center"/>
    </xf>
    <xf numFmtId="0" fontId="6" fillId="0" borderId="10" xfId="0" applyFont="1" applyBorder="1" applyAlignment="1">
      <alignment horizontal="right"/>
    </xf>
    <xf numFmtId="0" fontId="2" fillId="0" borderId="12" xfId="0" applyFont="1" applyBorder="1"/>
    <xf numFmtId="0" fontId="2" fillId="0" borderId="13" xfId="0" applyFont="1" applyBorder="1"/>
    <xf numFmtId="0" fontId="12" fillId="0" borderId="0" xfId="0" applyFont="1" applyAlignment="1"/>
    <xf numFmtId="167" fontId="2" fillId="0" borderId="4" xfId="1" applyNumberFormat="1" applyFont="1" applyBorder="1" applyAlignment="1">
      <alignment horizontal="center"/>
    </xf>
    <xf numFmtId="164" fontId="2" fillId="0" borderId="4" xfId="1" applyNumberFormat="1" applyFont="1" applyBorder="1"/>
    <xf numFmtId="0" fontId="2" fillId="0" borderId="4" xfId="0" applyFont="1" applyBorder="1"/>
    <xf numFmtId="164" fontId="12" fillId="0" borderId="4" xfId="1" applyNumberFormat="1" applyFont="1" applyBorder="1"/>
    <xf numFmtId="164" fontId="12" fillId="0" borderId="4" xfId="0" applyNumberFormat="1" applyFont="1" applyBorder="1"/>
    <xf numFmtId="0" fontId="13" fillId="0" borderId="0" xfId="0" applyFont="1"/>
    <xf numFmtId="0" fontId="13" fillId="0" borderId="0" xfId="0" applyFont="1" applyAlignment="1">
      <alignment horizontal="center"/>
    </xf>
    <xf numFmtId="0" fontId="14" fillId="0" borderId="0" xfId="0" applyFont="1"/>
    <xf numFmtId="0" fontId="15" fillId="0" borderId="0" xfId="0" applyFont="1"/>
    <xf numFmtId="164" fontId="15" fillId="0" borderId="0" xfId="1" applyNumberFormat="1" applyFont="1"/>
    <xf numFmtId="164" fontId="15" fillId="0" borderId="4" xfId="1" applyNumberFormat="1" applyFont="1" applyBorder="1"/>
    <xf numFmtId="164" fontId="15" fillId="0" borderId="12" xfId="1" applyNumberFormat="1" applyFont="1" applyBorder="1"/>
    <xf numFmtId="0" fontId="15" fillId="0" borderId="4" xfId="0" applyFont="1" applyBorder="1"/>
    <xf numFmtId="0" fontId="0" fillId="0" borderId="4" xfId="0" applyBorder="1" applyAlignment="1">
      <alignment horizontal="center"/>
    </xf>
    <xf numFmtId="164" fontId="2" fillId="0" borderId="2" xfId="1" applyNumberFormat="1" applyFont="1" applyBorder="1" applyAlignment="1">
      <alignment horizontal="center"/>
    </xf>
    <xf numFmtId="164" fontId="2" fillId="0" borderId="0" xfId="1" applyNumberFormat="1" applyFont="1" applyAlignment="1"/>
    <xf numFmtId="164" fontId="2" fillId="0" borderId="1" xfId="1" applyNumberFormat="1" applyFont="1" applyBorder="1"/>
    <xf numFmtId="164" fontId="2" fillId="0" borderId="1" xfId="0" applyNumberFormat="1" applyFont="1" applyBorder="1"/>
    <xf numFmtId="164" fontId="2" fillId="0" borderId="3" xfId="1" applyNumberFormat="1" applyFont="1" applyBorder="1"/>
    <xf numFmtId="0" fontId="2" fillId="0" borderId="0" xfId="0" applyFont="1" applyBorder="1"/>
    <xf numFmtId="0" fontId="12" fillId="0" borderId="4" xfId="0" applyFont="1" applyBorder="1"/>
    <xf numFmtId="164" fontId="2" fillId="0" borderId="3" xfId="0" applyNumberFormat="1" applyFont="1" applyBorder="1"/>
    <xf numFmtId="0" fontId="2" fillId="0" borderId="0" xfId="0" applyFont="1" applyAlignment="1">
      <alignment horizontal="center"/>
    </xf>
    <xf numFmtId="0" fontId="2" fillId="0" borderId="0" xfId="0" applyFont="1" applyAlignment="1">
      <alignment horizontal="right" wrapText="1"/>
    </xf>
    <xf numFmtId="164" fontId="2" fillId="0" borderId="0" xfId="1" applyNumberFormat="1" applyFont="1" applyAlignment="1">
      <alignment horizontal="center"/>
    </xf>
    <xf numFmtId="0" fontId="2" fillId="0" borderId="4" xfId="0" applyFont="1" applyBorder="1" applyAlignment="1">
      <alignment horizontal="center"/>
    </xf>
    <xf numFmtId="0" fontId="12" fillId="0" borderId="0" xfId="0" applyFont="1" applyAlignment="1">
      <alignment horizontal="center"/>
    </xf>
    <xf numFmtId="0" fontId="2" fillId="0" borderId="0" xfId="0" applyFont="1" applyBorder="1" applyAlignment="1">
      <alignment horizontal="center"/>
    </xf>
    <xf numFmtId="16" fontId="2" fillId="0" borderId="0" xfId="0" applyNumberFormat="1" applyFont="1"/>
    <xf numFmtId="1" fontId="2" fillId="0" borderId="0" xfId="0" applyNumberFormat="1" applyFont="1"/>
    <xf numFmtId="0" fontId="16" fillId="0" borderId="0" xfId="0" applyFont="1"/>
    <xf numFmtId="164" fontId="2" fillId="0" borderId="0" xfId="1" applyNumberFormat="1" applyFont="1" applyBorder="1"/>
    <xf numFmtId="164" fontId="2" fillId="0" borderId="0" xfId="0" applyNumberFormat="1" applyFont="1" applyBorder="1"/>
    <xf numFmtId="164" fontId="2" fillId="0" borderId="0" xfId="0" applyNumberFormat="1" applyFont="1"/>
    <xf numFmtId="0" fontId="2" fillId="0" borderId="0" xfId="0" applyFont="1" applyAlignment="1">
      <alignment horizontal="center" wrapText="1"/>
    </xf>
    <xf numFmtId="166" fontId="2" fillId="0" borderId="0" xfId="0" applyNumberFormat="1" applyFont="1"/>
    <xf numFmtId="0" fontId="2" fillId="0" borderId="0" xfId="0" applyFont="1" applyAlignment="1">
      <alignment horizontal="right" vertical="center" wrapText="1"/>
    </xf>
    <xf numFmtId="0" fontId="2" fillId="0" borderId="0" xfId="0" applyFont="1" applyAlignment="1">
      <alignment horizontal="right" vertical="top" wrapText="1"/>
    </xf>
    <xf numFmtId="0" fontId="2" fillId="0" borderId="0" xfId="0" applyFont="1" applyAlignment="1">
      <alignment vertical="top"/>
    </xf>
    <xf numFmtId="0" fontId="12" fillId="0" borderId="4" xfId="0" applyFont="1" applyBorder="1" applyAlignment="1">
      <alignment horizontal="center"/>
    </xf>
    <xf numFmtId="0" fontId="12" fillId="0" borderId="0" xfId="0" applyFont="1" applyBorder="1"/>
    <xf numFmtId="164" fontId="12" fillId="0" borderId="0" xfId="1" applyNumberFormat="1" applyFont="1" applyBorder="1"/>
    <xf numFmtId="2" fontId="12" fillId="0" borderId="0" xfId="0" applyNumberFormat="1" applyFont="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164" fontId="2" fillId="0" borderId="10" xfId="1" applyNumberFormat="1" applyFont="1" applyBorder="1"/>
    <xf numFmtId="164" fontId="2" fillId="0" borderId="4" xfId="1" applyNumberFormat="1" applyFont="1" applyBorder="1" applyAlignment="1">
      <alignment horizontal="center"/>
    </xf>
    <xf numFmtId="166" fontId="2" fillId="0" borderId="4" xfId="0" applyNumberFormat="1" applyFont="1" applyBorder="1" applyAlignment="1">
      <alignment horizontal="center"/>
    </xf>
    <xf numFmtId="164" fontId="2" fillId="0" borderId="14" xfId="0" applyNumberFormat="1" applyFont="1" applyBorder="1" applyAlignment="1">
      <alignment horizontal="center"/>
    </xf>
    <xf numFmtId="164" fontId="2" fillId="0" borderId="9" xfId="1" applyNumberFormat="1" applyFont="1" applyBorder="1"/>
    <xf numFmtId="164" fontId="2" fillId="0" borderId="14" xfId="0" applyNumberFormat="1" applyFont="1" applyBorder="1"/>
    <xf numFmtId="0" fontId="15" fillId="0" borderId="12" xfId="0" applyFont="1" applyBorder="1"/>
    <xf numFmtId="0" fontId="12" fillId="0" borderId="4" xfId="0"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6" fillId="0" borderId="0" xfId="0" applyFont="1" applyAlignment="1"/>
    <xf numFmtId="164" fontId="6" fillId="0" borderId="0" xfId="1" applyNumberFormat="1" applyFont="1"/>
    <xf numFmtId="164" fontId="6" fillId="0" borderId="1" xfId="1" applyNumberFormat="1" applyFont="1" applyBorder="1"/>
    <xf numFmtId="164" fontId="6" fillId="0" borderId="1" xfId="1" applyNumberFormat="1" applyFont="1" applyBorder="1" applyAlignment="1">
      <alignment horizontal="center"/>
    </xf>
    <xf numFmtId="164" fontId="6" fillId="0" borderId="0" xfId="1" applyNumberFormat="1" applyFont="1" applyAlignment="1">
      <alignment horizontal="center"/>
    </xf>
    <xf numFmtId="164" fontId="6" fillId="0" borderId="1" xfId="0" applyNumberFormat="1" applyFont="1" applyBorder="1"/>
    <xf numFmtId="0" fontId="6" fillId="0" borderId="0" xfId="0" applyFont="1" applyAlignment="1">
      <alignment horizontal="right"/>
    </xf>
    <xf numFmtId="165" fontId="6" fillId="0" borderId="0" xfId="0" applyNumberFormat="1" applyFont="1"/>
    <xf numFmtId="165" fontId="6" fillId="0" borderId="1" xfId="0" applyNumberFormat="1" applyFont="1" applyBorder="1"/>
    <xf numFmtId="164" fontId="6" fillId="0" borderId="3" xfId="0" applyNumberFormat="1" applyFont="1" applyBorder="1"/>
    <xf numFmtId="164" fontId="6" fillId="0" borderId="3" xfId="1" applyNumberFormat="1" applyFont="1" applyBorder="1"/>
    <xf numFmtId="0" fontId="6" fillId="0" borderId="0" xfId="0" applyFont="1" applyAlignment="1">
      <alignment horizontal="center" vertical="center"/>
    </xf>
    <xf numFmtId="1" fontId="6" fillId="0" borderId="0" xfId="0" applyNumberFormat="1" applyFont="1" applyAlignment="1">
      <alignment horizontal="right" wrapText="1"/>
    </xf>
    <xf numFmtId="1" fontId="6" fillId="0" borderId="0" xfId="0" applyNumberFormat="1" applyFont="1" applyAlignment="1">
      <alignment horizontal="right" vertical="center" wrapText="1"/>
    </xf>
    <xf numFmtId="0" fontId="6" fillId="0" borderId="0" xfId="0" applyFont="1" applyAlignment="1">
      <alignment wrapText="1"/>
    </xf>
    <xf numFmtId="164" fontId="6" fillId="0" borderId="0" xfId="1" applyNumberFormat="1" applyFont="1" applyBorder="1"/>
    <xf numFmtId="164" fontId="6" fillId="0" borderId="0" xfId="0" applyNumberFormat="1" applyFont="1" applyBorder="1"/>
    <xf numFmtId="0" fontId="6" fillId="0" borderId="0" xfId="0" applyFont="1" applyAlignment="1">
      <alignment vertical="center"/>
    </xf>
    <xf numFmtId="0" fontId="6" fillId="0" borderId="0" xfId="0" applyFont="1" applyAlignment="1">
      <alignment horizontal="right" wrapText="1"/>
    </xf>
    <xf numFmtId="0" fontId="3" fillId="0" borderId="0" xfId="0" applyFont="1" applyAlignment="1">
      <alignment horizontal="right"/>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64" fontId="6" fillId="0" borderId="4" xfId="1" applyNumberFormat="1" applyFont="1" applyBorder="1"/>
    <xf numFmtId="165" fontId="6" fillId="0" borderId="4" xfId="0" applyNumberFormat="1" applyFont="1" applyBorder="1" applyAlignment="1">
      <alignment horizontal="right"/>
    </xf>
    <xf numFmtId="0" fontId="6" fillId="0" borderId="4" xfId="0" applyFont="1" applyBorder="1"/>
    <xf numFmtId="0" fontId="6" fillId="2" borderId="4" xfId="0" applyFont="1" applyFill="1" applyBorder="1" applyAlignment="1">
      <alignment horizontal="center"/>
    </xf>
    <xf numFmtId="164" fontId="6" fillId="2" borderId="4" xfId="1" applyNumberFormat="1" applyFont="1" applyFill="1" applyBorder="1"/>
    <xf numFmtId="0" fontId="6" fillId="2" borderId="4" xfId="0" applyFont="1" applyFill="1" applyBorder="1"/>
    <xf numFmtId="0" fontId="6" fillId="0" borderId="0" xfId="0" applyFont="1" applyBorder="1"/>
    <xf numFmtId="0" fontId="6" fillId="0" borderId="0" xfId="0" applyFont="1" applyBorder="1" applyAlignment="1">
      <alignment horizontal="center"/>
    </xf>
    <xf numFmtId="0" fontId="3" fillId="0" borderId="0" xfId="0" applyFont="1" applyBorder="1"/>
    <xf numFmtId="0" fontId="6" fillId="0" borderId="0" xfId="0" applyFont="1" applyBorder="1" applyAlignment="1">
      <alignment horizontal="right"/>
    </xf>
    <xf numFmtId="0" fontId="6" fillId="0" borderId="0" xfId="0" applyFont="1" applyBorder="1" applyAlignment="1">
      <alignment horizontal="right" wrapText="1"/>
    </xf>
    <xf numFmtId="164" fontId="2" fillId="0" borderId="0" xfId="1" applyNumberFormat="1" applyFont="1" applyAlignment="1">
      <alignment horizontal="center"/>
    </xf>
    <xf numFmtId="0" fontId="6"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xf>
    <xf numFmtId="0" fontId="12" fillId="0" borderId="4" xfId="0" applyFont="1" applyBorder="1" applyAlignment="1">
      <alignment horizontal="center"/>
    </xf>
    <xf numFmtId="0" fontId="12" fillId="0" borderId="4" xfId="0" applyFont="1" applyFill="1" applyBorder="1" applyAlignment="1">
      <alignment horizontal="right"/>
    </xf>
    <xf numFmtId="0" fontId="12" fillId="0" borderId="10" xfId="0" applyFont="1" applyFill="1" applyBorder="1" applyAlignment="1">
      <alignment horizontal="right" wrapText="1"/>
    </xf>
    <xf numFmtId="168" fontId="19" fillId="0" borderId="0" xfId="0" applyNumberFormat="1" applyFont="1" applyAlignment="1"/>
    <xf numFmtId="168" fontId="2" fillId="0" borderId="0" xfId="0" applyNumberFormat="1" applyFont="1"/>
    <xf numFmtId="164" fontId="2" fillId="0" borderId="10" xfId="1" applyNumberFormat="1" applyFont="1" applyBorder="1" applyAlignment="1">
      <alignment horizontal="center"/>
    </xf>
    <xf numFmtId="164" fontId="2" fillId="0" borderId="16" xfId="1" applyNumberFormat="1" applyFont="1" applyBorder="1"/>
    <xf numFmtId="0" fontId="15" fillId="0" borderId="9" xfId="0" applyFont="1" applyBorder="1"/>
    <xf numFmtId="0" fontId="15" fillId="0" borderId="8" xfId="0" applyFont="1" applyBorder="1"/>
    <xf numFmtId="164" fontId="6" fillId="0" borderId="0" xfId="1" applyNumberFormat="1" applyFont="1" applyBorder="1" applyAlignment="1">
      <alignment horizontal="center"/>
    </xf>
    <xf numFmtId="0" fontId="6" fillId="0" borderId="0" xfId="0" applyFont="1" applyAlignment="1">
      <alignment horizontal="center"/>
    </xf>
    <xf numFmtId="0" fontId="2" fillId="0" borderId="0" xfId="0" applyFont="1" applyAlignment="1">
      <alignment horizontal="center" vertical="center"/>
    </xf>
    <xf numFmtId="0" fontId="12" fillId="0" borderId="4" xfId="0" applyFont="1" applyBorder="1" applyAlignment="1">
      <alignment horizontal="center" vertical="center"/>
    </xf>
    <xf numFmtId="0" fontId="2" fillId="0" borderId="0" xfId="0" applyFont="1" applyAlignment="1"/>
    <xf numFmtId="0" fontId="2" fillId="0" borderId="4" xfId="0" applyFont="1" applyBorder="1" applyAlignment="1">
      <alignment horizontal="center" vertical="center"/>
    </xf>
    <xf numFmtId="164" fontId="2" fillId="0" borderId="4" xfId="1" applyNumberFormat="1" applyFont="1" applyBorder="1" applyAlignment="1">
      <alignment horizontal="center" vertical="center"/>
    </xf>
    <xf numFmtId="0" fontId="2" fillId="3" borderId="4" xfId="0" applyFont="1" applyFill="1" applyBorder="1" applyAlignment="1">
      <alignment horizontal="center" vertical="center"/>
    </xf>
    <xf numFmtId="164" fontId="2" fillId="3" borderId="4" xfId="1" applyNumberFormat="1" applyFont="1" applyFill="1" applyBorder="1" applyAlignment="1">
      <alignment horizontal="center" vertical="center"/>
    </xf>
    <xf numFmtId="0" fontId="2" fillId="3" borderId="0" xfId="0" applyFont="1" applyFill="1" applyAlignment="1">
      <alignment horizontal="center" vertical="center"/>
    </xf>
    <xf numFmtId="0" fontId="0" fillId="3" borderId="4" xfId="0" applyFill="1" applyBorder="1"/>
    <xf numFmtId="0" fontId="0" fillId="4" borderId="4" xfId="0" applyFill="1" applyBorder="1"/>
    <xf numFmtId="164" fontId="2" fillId="4" borderId="4" xfId="1" applyNumberFormat="1"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0" fillId="5" borderId="4" xfId="0" applyFill="1" applyBorder="1"/>
    <xf numFmtId="164" fontId="2" fillId="5" borderId="4" xfId="1" applyNumberFormat="1"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Alignment="1">
      <alignment horizontal="center" vertical="center"/>
    </xf>
    <xf numFmtId="164" fontId="0" fillId="3" borderId="4" xfId="1" applyNumberFormat="1" applyFont="1" applyFill="1" applyBorder="1"/>
    <xf numFmtId="0" fontId="0" fillId="3" borderId="0" xfId="0" applyFill="1"/>
    <xf numFmtId="164" fontId="0" fillId="5" borderId="4" xfId="1" applyNumberFormat="1" applyFont="1" applyFill="1" applyBorder="1"/>
    <xf numFmtId="0" fontId="0" fillId="5" borderId="0" xfId="0" applyFill="1"/>
    <xf numFmtId="0" fontId="0" fillId="5" borderId="4" xfId="0" applyFill="1" applyBorder="1" applyAlignment="1">
      <alignment vertical="center"/>
    </xf>
    <xf numFmtId="164" fontId="0" fillId="5" borderId="4" xfId="1" applyNumberFormat="1" applyFont="1" applyFill="1" applyBorder="1" applyAlignment="1">
      <alignment vertical="center"/>
    </xf>
    <xf numFmtId="164" fontId="0" fillId="5" borderId="4" xfId="1" applyNumberFormat="1" applyFont="1" applyFill="1" applyBorder="1" applyAlignment="1">
      <alignment horizontal="center" vertical="center" wrapText="1"/>
    </xf>
    <xf numFmtId="0" fontId="0" fillId="5" borderId="9" xfId="0" applyFill="1" applyBorder="1" applyAlignment="1">
      <alignment horizontal="center" vertical="center"/>
    </xf>
    <xf numFmtId="164" fontId="0" fillId="5" borderId="4" xfId="0" applyNumberFormat="1" applyFill="1" applyBorder="1" applyAlignment="1">
      <alignment vertical="center"/>
    </xf>
    <xf numFmtId="0" fontId="0" fillId="5" borderId="0" xfId="0" applyFill="1" applyAlignment="1">
      <alignment vertical="center"/>
    </xf>
    <xf numFmtId="164" fontId="0" fillId="5" borderId="4" xfId="0" applyNumberFormat="1" applyFill="1" applyBorder="1"/>
    <xf numFmtId="0" fontId="0" fillId="3" borderId="0" xfId="0" applyFill="1" applyAlignment="1">
      <alignment horizontal="center"/>
    </xf>
    <xf numFmtId="164" fontId="0" fillId="3" borderId="0" xfId="1" applyNumberFormat="1" applyFont="1" applyFill="1" applyAlignment="1">
      <alignment horizontal="center"/>
    </xf>
    <xf numFmtId="164" fontId="0" fillId="0" borderId="0" xfId="1" applyNumberFormat="1" applyFont="1"/>
    <xf numFmtId="0" fontId="12" fillId="3" borderId="4" xfId="0" applyFont="1" applyFill="1" applyBorder="1" applyAlignment="1">
      <alignment horizontal="center" vertical="center"/>
    </xf>
    <xf numFmtId="0" fontId="12" fillId="4" borderId="4" xfId="0" applyFont="1" applyFill="1" applyBorder="1" applyAlignment="1">
      <alignment horizontal="center" vertical="center"/>
    </xf>
    <xf numFmtId="0" fontId="20" fillId="0" borderId="4" xfId="0" applyFont="1" applyBorder="1"/>
    <xf numFmtId="0" fontId="20" fillId="3" borderId="4" xfId="0" applyFont="1" applyFill="1" applyBorder="1"/>
    <xf numFmtId="0" fontId="20" fillId="5" borderId="4" xfId="0" applyFont="1" applyFill="1" applyBorder="1"/>
    <xf numFmtId="0" fontId="20" fillId="5" borderId="4" xfId="0" applyFont="1" applyFill="1" applyBorder="1" applyAlignment="1">
      <alignment horizontal="center" vertical="center" wrapText="1"/>
    </xf>
    <xf numFmtId="0" fontId="20" fillId="0" borderId="0" xfId="0" applyFont="1"/>
    <xf numFmtId="0" fontId="20" fillId="0" borderId="8" xfId="0" applyFont="1" applyBorder="1" applyAlignment="1">
      <alignment vertical="center" wrapText="1"/>
    </xf>
    <xf numFmtId="0" fontId="20" fillId="5" borderId="9" xfId="0" applyFont="1" applyFill="1" applyBorder="1" applyAlignment="1">
      <alignment vertical="center" wrapText="1"/>
    </xf>
    <xf numFmtId="0" fontId="20" fillId="3" borderId="0" xfId="0" applyFont="1" applyFill="1" applyAlignment="1">
      <alignment horizontal="center"/>
    </xf>
    <xf numFmtId="164" fontId="2" fillId="0" borderId="0" xfId="1" applyNumberFormat="1" applyFont="1" applyAlignment="1">
      <alignment horizontal="center"/>
    </xf>
    <xf numFmtId="0" fontId="6" fillId="0" borderId="0" xfId="0" applyFont="1" applyAlignment="1">
      <alignment horizontal="center"/>
    </xf>
    <xf numFmtId="164" fontId="2" fillId="0" borderId="15" xfId="1" applyNumberFormat="1" applyFont="1" applyBorder="1" applyAlignment="1">
      <alignment horizontal="center"/>
    </xf>
    <xf numFmtId="0" fontId="6" fillId="0" borderId="15" xfId="0" applyFont="1" applyBorder="1"/>
    <xf numFmtId="0" fontId="6" fillId="0" borderId="15"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right" vertical="top"/>
    </xf>
    <xf numFmtId="0" fontId="6" fillId="0" borderId="0" xfId="0" applyFont="1" applyAlignment="1">
      <alignment vertical="top"/>
    </xf>
    <xf numFmtId="0" fontId="3" fillId="0" borderId="0" xfId="0" applyFont="1" applyAlignment="1">
      <alignment horizontal="right" vertical="center"/>
    </xf>
    <xf numFmtId="164" fontId="2" fillId="0" borderId="12" xfId="0" applyNumberFormat="1" applyFont="1" applyBorder="1"/>
    <xf numFmtId="164" fontId="2" fillId="0" borderId="12" xfId="0" applyNumberFormat="1" applyFont="1" applyBorder="1" applyAlignment="1">
      <alignment horizontal="center"/>
    </xf>
    <xf numFmtId="0" fontId="12" fillId="0" borderId="4" xfId="0" applyFont="1" applyBorder="1" applyAlignment="1">
      <alignment horizontal="center"/>
    </xf>
    <xf numFmtId="0" fontId="12" fillId="0" borderId="11" xfId="0" applyFont="1" applyBorder="1" applyAlignment="1">
      <alignment horizontal="right"/>
    </xf>
    <xf numFmtId="0" fontId="0" fillId="0" borderId="0" xfId="0" applyBorder="1" applyAlignment="1">
      <alignment horizontal="center"/>
    </xf>
    <xf numFmtId="0" fontId="2" fillId="0" borderId="0" xfId="0" applyFont="1" applyAlignment="1">
      <alignment horizontal="center"/>
    </xf>
    <xf numFmtId="0" fontId="2" fillId="0" borderId="0" xfId="0" applyFont="1" applyAlignment="1">
      <alignment horizontal="right" wrapText="1"/>
    </xf>
    <xf numFmtId="1" fontId="17" fillId="0" borderId="0" xfId="1" applyNumberFormat="1" applyFont="1" applyAlignment="1">
      <alignment horizontal="center" vertical="center" wrapText="1"/>
    </xf>
    <xf numFmtId="1" fontId="18" fillId="0" borderId="0" xfId="0" applyNumberFormat="1" applyFont="1" applyAlignment="1">
      <alignment horizontal="center" vertical="center" wrapText="1"/>
    </xf>
    <xf numFmtId="165" fontId="2" fillId="0" borderId="0" xfId="1" applyNumberFormat="1" applyFont="1" applyAlignment="1">
      <alignment horizontal="left"/>
    </xf>
    <xf numFmtId="164" fontId="6" fillId="0" borderId="0" xfId="1" applyNumberFormat="1" applyFont="1" applyAlignment="1">
      <alignment horizontal="center"/>
    </xf>
    <xf numFmtId="164" fontId="7" fillId="0" borderId="0" xfId="1" applyNumberFormat="1" applyFont="1" applyAlignment="1">
      <alignment horizontal="center" vertical="center"/>
    </xf>
    <xf numFmtId="0" fontId="6" fillId="0" borderId="0" xfId="0" applyFont="1" applyAlignment="1">
      <alignment horizontal="center"/>
    </xf>
    <xf numFmtId="0" fontId="2" fillId="0" borderId="0" xfId="0" applyFont="1" applyAlignment="1">
      <alignment horizontal="right" vertical="top" wrapText="1"/>
    </xf>
    <xf numFmtId="0" fontId="6" fillId="0" borderId="0" xfId="0" applyFont="1" applyAlignment="1">
      <alignment horizontal="right" vertical="top" wrapText="1"/>
    </xf>
    <xf numFmtId="0" fontId="2" fillId="0" borderId="0" xfId="0" applyFont="1" applyAlignment="1">
      <alignment horizontal="right"/>
    </xf>
    <xf numFmtId="0" fontId="1" fillId="0" borderId="0" xfId="0" applyFont="1" applyAlignment="1">
      <alignment horizontal="right" vertical="center"/>
    </xf>
    <xf numFmtId="0" fontId="6" fillId="0" borderId="0" xfId="0" applyFont="1" applyAlignment="1">
      <alignment horizontal="right" wrapText="1"/>
    </xf>
    <xf numFmtId="0" fontId="2" fillId="0" borderId="4" xfId="0" applyFont="1" applyBorder="1" applyAlignment="1">
      <alignment horizontal="center"/>
    </xf>
    <xf numFmtId="0" fontId="2" fillId="0" borderId="0" xfId="0" applyFont="1" applyAlignment="1">
      <alignment horizontal="right" vertical="center" wrapText="1"/>
    </xf>
    <xf numFmtId="0" fontId="2" fillId="0" borderId="0" xfId="0" applyFont="1" applyAlignment="1">
      <alignment horizontal="center" vertical="center"/>
    </xf>
    <xf numFmtId="0" fontId="6" fillId="0" borderId="0" xfId="0" applyFont="1" applyBorder="1" applyAlignment="1">
      <alignment horizontal="right"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5" fillId="0" borderId="0" xfId="0" applyNumberFormat="1" applyFont="1" applyAlignment="1">
      <alignment horizontal="right" vertical="top" wrapText="1"/>
    </xf>
    <xf numFmtId="0" fontId="15" fillId="0" borderId="2" xfId="0" applyNumberFormat="1" applyFont="1" applyBorder="1" applyAlignment="1">
      <alignment horizontal="right" vertical="top" wrapText="1"/>
    </xf>
    <xf numFmtId="0" fontId="15" fillId="0" borderId="2" xfId="0" applyFont="1" applyBorder="1" applyAlignment="1">
      <alignment horizontal="center" vertical="center"/>
    </xf>
    <xf numFmtId="0" fontId="2" fillId="0" borderId="4" xfId="0" applyFont="1" applyBorder="1" applyAlignment="1">
      <alignment horizontal="center" vertical="center"/>
    </xf>
    <xf numFmtId="0" fontId="12" fillId="5" borderId="4"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2" fillId="5" borderId="4" xfId="0" applyFont="1" applyFill="1" applyBorder="1" applyAlignment="1">
      <alignment horizontal="center" vertical="center"/>
    </xf>
    <xf numFmtId="0" fontId="20" fillId="5" borderId="4" xfId="0" applyFont="1" applyFill="1" applyBorder="1" applyAlignment="1">
      <alignment horizontal="center" vertical="center" wrapText="1"/>
    </xf>
    <xf numFmtId="0" fontId="0" fillId="5" borderId="4" xfId="0" applyFill="1"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5" borderId="17" xfId="0" applyFill="1" applyBorder="1" applyAlignment="1">
      <alignment horizontal="center" vertical="center"/>
    </xf>
    <xf numFmtId="0" fontId="0" fillId="5" borderId="9" xfId="0" applyFill="1" applyBorder="1" applyAlignment="1">
      <alignment horizontal="center" vertical="center"/>
    </xf>
    <xf numFmtId="0" fontId="2" fillId="0" borderId="0" xfId="0" applyFont="1" applyAlignment="1">
      <alignment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0" xfId="0" applyFont="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10" xfId="0" applyFont="1" applyBorder="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0" xfId="0" applyFont="1" applyBorder="1" applyAlignment="1">
      <alignment horizontal="center" vertical="center"/>
    </xf>
    <xf numFmtId="0" fontId="2" fillId="0" borderId="1" xfId="0" applyFont="1" applyBorder="1" applyAlignment="1">
      <alignment vertical="center"/>
    </xf>
    <xf numFmtId="0" fontId="2" fillId="0" borderId="11" xfId="0" applyFont="1" applyBorder="1" applyAlignment="1">
      <alignment vertical="center"/>
    </xf>
    <xf numFmtId="0" fontId="12" fillId="0" borderId="4" xfId="0" applyFont="1" applyBorder="1" applyAlignment="1">
      <alignment horizontal="center" vertical="center"/>
    </xf>
    <xf numFmtId="0" fontId="12" fillId="0" borderId="10" xfId="0" applyFont="1" applyBorder="1" applyAlignment="1">
      <alignment horizontal="right"/>
    </xf>
    <xf numFmtId="0" fontId="12" fillId="0" borderId="1" xfId="0" applyFont="1" applyBorder="1" applyAlignment="1">
      <alignment horizontal="right"/>
    </xf>
    <xf numFmtId="0" fontId="12" fillId="0" borderId="11" xfId="0" applyFont="1" applyBorder="1" applyAlignment="1">
      <alignment horizontal="right"/>
    </xf>
    <xf numFmtId="0" fontId="0" fillId="0" borderId="15" xfId="0" applyBorder="1" applyAlignment="1">
      <alignment horizontal="center"/>
    </xf>
    <xf numFmtId="0" fontId="12" fillId="0" borderId="2" xfId="0" applyFont="1" applyBorder="1" applyAlignment="1">
      <alignment horizontal="center"/>
    </xf>
    <xf numFmtId="0" fontId="15"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C18"/>
  <sheetViews>
    <sheetView rightToLeft="1" topLeftCell="A6" zoomScaleNormal="100" workbookViewId="0">
      <selection activeCell="A12" sqref="A12:C12"/>
    </sheetView>
  </sheetViews>
  <sheetFormatPr defaultRowHeight="14.25"/>
  <cols>
    <col min="1" max="1" width="27.125" customWidth="1"/>
    <col min="2" max="2" width="27.5" customWidth="1"/>
    <col min="3" max="3" width="27.75" customWidth="1"/>
  </cols>
  <sheetData>
    <row r="2" spans="1:3" ht="15">
      <c r="A2" s="189" t="s">
        <v>0</v>
      </c>
      <c r="B2" s="189"/>
      <c r="C2" s="189"/>
    </row>
    <row r="3" spans="1:3" ht="45" customHeight="1">
      <c r="A3" s="14" t="s">
        <v>1</v>
      </c>
    </row>
    <row r="4" spans="1:3" ht="30.75" customHeight="1">
      <c r="A4" s="2" t="s">
        <v>2</v>
      </c>
      <c r="B4" s="2"/>
      <c r="C4" s="2"/>
    </row>
    <row r="5" spans="1:3" ht="37.5" customHeight="1">
      <c r="A5" s="190" t="s">
        <v>213</v>
      </c>
      <c r="B5" s="190"/>
      <c r="C5" s="190"/>
    </row>
    <row r="6" spans="1:3" ht="49.5" customHeight="1">
      <c r="A6" s="1" t="s">
        <v>3</v>
      </c>
      <c r="B6" s="2"/>
      <c r="C6" s="11" t="s">
        <v>4</v>
      </c>
    </row>
    <row r="7" spans="1:3" ht="27.75" customHeight="1">
      <c r="A7" s="2" t="s">
        <v>5</v>
      </c>
      <c r="B7" s="2"/>
      <c r="C7" s="12">
        <v>1</v>
      </c>
    </row>
    <row r="8" spans="1:3" ht="27.75" customHeight="1">
      <c r="A8" s="2" t="s">
        <v>6</v>
      </c>
      <c r="B8" s="2"/>
      <c r="C8" s="12">
        <v>2</v>
      </c>
    </row>
    <row r="9" spans="1:3" ht="27.75" customHeight="1">
      <c r="A9" s="2" t="s">
        <v>7</v>
      </c>
      <c r="B9" s="2"/>
      <c r="C9" s="12">
        <v>3</v>
      </c>
    </row>
    <row r="10" spans="1:3" ht="27.75" customHeight="1">
      <c r="A10" s="2" t="s">
        <v>8</v>
      </c>
      <c r="B10" s="2"/>
      <c r="C10" s="133" t="s">
        <v>278</v>
      </c>
    </row>
    <row r="12" spans="1:3" ht="43.5" customHeight="1">
      <c r="A12" s="190" t="s">
        <v>285</v>
      </c>
      <c r="B12" s="190"/>
      <c r="C12" s="190"/>
    </row>
    <row r="13" spans="1:3" ht="90.75" customHeight="1"/>
    <row r="14" spans="1:3" ht="35.25" customHeight="1">
      <c r="A14" s="13" t="s">
        <v>9</v>
      </c>
      <c r="B14" s="3" t="s">
        <v>10</v>
      </c>
      <c r="C14" s="3" t="s">
        <v>11</v>
      </c>
    </row>
    <row r="15" spans="1:3" ht="44.25" customHeight="1">
      <c r="A15" s="2" t="s">
        <v>12</v>
      </c>
      <c r="B15" s="2" t="s">
        <v>124</v>
      </c>
    </row>
    <row r="16" spans="1:3" ht="45" customHeight="1">
      <c r="A16" s="2" t="s">
        <v>13</v>
      </c>
      <c r="B16" s="2" t="s">
        <v>125</v>
      </c>
    </row>
    <row r="17" spans="1:2" ht="44.25" customHeight="1">
      <c r="A17" s="2" t="s">
        <v>214</v>
      </c>
      <c r="B17" s="2" t="s">
        <v>125</v>
      </c>
    </row>
    <row r="18" spans="1:2" ht="51" customHeight="1">
      <c r="A18" s="2" t="s">
        <v>14</v>
      </c>
      <c r="B18" s="2" t="s">
        <v>126</v>
      </c>
    </row>
  </sheetData>
  <mergeCells count="3">
    <mergeCell ref="A2:C2"/>
    <mergeCell ref="A5:C5"/>
    <mergeCell ref="A12:C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K74"/>
  <sheetViews>
    <sheetView rightToLeft="1" view="pageBreakPreview" topLeftCell="A39" zoomScale="60" zoomScaleNormal="100" workbookViewId="0">
      <selection activeCell="C73" sqref="C73:F76"/>
    </sheetView>
  </sheetViews>
  <sheetFormatPr defaultRowHeight="20.25"/>
  <cols>
    <col min="1" max="2" width="18.125" customWidth="1"/>
    <col min="3" max="8" width="18.125" style="164" customWidth="1"/>
    <col min="9" max="10" width="18.125" customWidth="1"/>
    <col min="11" max="11" width="46.5" style="171" customWidth="1"/>
  </cols>
  <sheetData>
    <row r="1" spans="1:11" ht="27.75" customHeight="1">
      <c r="A1" s="210" t="s">
        <v>252</v>
      </c>
      <c r="B1" s="210"/>
      <c r="C1" s="210"/>
      <c r="D1" s="210"/>
      <c r="E1" s="210"/>
      <c r="F1" s="210"/>
      <c r="G1" s="210"/>
      <c r="H1" s="210"/>
      <c r="I1" s="210"/>
      <c r="J1" s="210"/>
      <c r="K1" s="210"/>
    </row>
    <row r="2" spans="1:11" s="134" customFormat="1" ht="25.5" customHeight="1">
      <c r="A2" s="137" t="s">
        <v>253</v>
      </c>
      <c r="B2" s="137" t="s">
        <v>254</v>
      </c>
      <c r="C2" s="138" t="s">
        <v>255</v>
      </c>
      <c r="D2" s="138" t="s">
        <v>256</v>
      </c>
      <c r="E2" s="138" t="s">
        <v>257</v>
      </c>
      <c r="F2" s="138" t="s">
        <v>258</v>
      </c>
      <c r="G2" s="138" t="s">
        <v>259</v>
      </c>
      <c r="H2" s="138" t="s">
        <v>260</v>
      </c>
      <c r="I2" s="137" t="s">
        <v>261</v>
      </c>
      <c r="J2" s="137" t="s">
        <v>262</v>
      </c>
      <c r="K2" s="135" t="s">
        <v>263</v>
      </c>
    </row>
    <row r="3" spans="1:11" s="134" customFormat="1" ht="17.25" customHeight="1">
      <c r="A3" s="211">
        <v>1380</v>
      </c>
      <c r="B3" s="6" t="s">
        <v>264</v>
      </c>
      <c r="C3" s="138"/>
      <c r="D3" s="138">
        <v>0</v>
      </c>
      <c r="E3" s="138"/>
      <c r="F3" s="138"/>
      <c r="G3" s="138"/>
      <c r="H3" s="138"/>
      <c r="I3" s="137"/>
      <c r="J3" s="137"/>
      <c r="K3" s="135"/>
    </row>
    <row r="4" spans="1:11" s="134" customFormat="1" ht="17.25" customHeight="1">
      <c r="A4" s="211"/>
      <c r="B4" s="6" t="s">
        <v>265</v>
      </c>
      <c r="C4" s="138"/>
      <c r="D4" s="138"/>
      <c r="E4" s="138"/>
      <c r="F4" s="138"/>
      <c r="G4" s="138"/>
      <c r="H4" s="138"/>
      <c r="I4" s="137"/>
      <c r="J4" s="137"/>
      <c r="K4" s="135"/>
    </row>
    <row r="5" spans="1:11" s="134" customFormat="1" ht="17.25" customHeight="1">
      <c r="A5" s="211"/>
      <c r="B5" s="6" t="s">
        <v>266</v>
      </c>
      <c r="C5" s="138"/>
      <c r="D5" s="138"/>
      <c r="E5" s="138"/>
      <c r="F5" s="138"/>
      <c r="G5" s="138"/>
      <c r="H5" s="138"/>
      <c r="I5" s="137"/>
      <c r="J5" s="137"/>
      <c r="K5" s="135"/>
    </row>
    <row r="6" spans="1:11" s="141" customFormat="1" ht="7.5" customHeight="1">
      <c r="A6" s="139"/>
      <c r="B6" s="139"/>
      <c r="C6" s="140"/>
      <c r="D6" s="140"/>
      <c r="E6" s="140"/>
      <c r="F6" s="140"/>
      <c r="G6" s="140"/>
      <c r="H6" s="140"/>
      <c r="I6" s="139"/>
      <c r="J6" s="139"/>
      <c r="K6" s="165"/>
    </row>
    <row r="7" spans="1:11" s="134" customFormat="1" ht="17.25" customHeight="1">
      <c r="A7" s="211">
        <v>1381</v>
      </c>
      <c r="B7" s="6" t="s">
        <v>264</v>
      </c>
      <c r="C7" s="138"/>
      <c r="D7" s="138"/>
      <c r="E7" s="138"/>
      <c r="F7" s="138"/>
      <c r="G7" s="138"/>
      <c r="H7" s="138"/>
      <c r="I7" s="137"/>
      <c r="J7" s="137"/>
      <c r="K7" s="135"/>
    </row>
    <row r="8" spans="1:11" s="134" customFormat="1" ht="17.25" customHeight="1">
      <c r="A8" s="211"/>
      <c r="B8" s="6" t="s">
        <v>265</v>
      </c>
      <c r="C8" s="138"/>
      <c r="D8" s="138"/>
      <c r="E8" s="138"/>
      <c r="F8" s="138"/>
      <c r="G8" s="138"/>
      <c r="H8" s="138"/>
      <c r="I8" s="137"/>
      <c r="J8" s="137"/>
      <c r="K8" s="135"/>
    </row>
    <row r="9" spans="1:11" s="134" customFormat="1" ht="17.25" customHeight="1">
      <c r="A9" s="211"/>
      <c r="B9" s="6" t="s">
        <v>266</v>
      </c>
      <c r="C9" s="138"/>
      <c r="D9" s="138"/>
      <c r="E9" s="138"/>
      <c r="F9" s="138"/>
      <c r="G9" s="138"/>
      <c r="H9" s="138"/>
      <c r="I9" s="137"/>
      <c r="J9" s="137"/>
      <c r="K9" s="135"/>
    </row>
    <row r="10" spans="1:11" s="141" customFormat="1" ht="7.5" customHeight="1">
      <c r="A10" s="139"/>
      <c r="B10" s="139"/>
      <c r="C10" s="140"/>
      <c r="D10" s="140"/>
      <c r="E10" s="140"/>
      <c r="F10" s="140"/>
      <c r="G10" s="140"/>
      <c r="H10" s="140"/>
      <c r="I10" s="139"/>
      <c r="J10" s="139"/>
      <c r="K10" s="165"/>
    </row>
    <row r="11" spans="1:11" s="134" customFormat="1" ht="17.25" customHeight="1">
      <c r="A11" s="211">
        <v>1382</v>
      </c>
      <c r="B11" s="6" t="s">
        <v>264</v>
      </c>
      <c r="C11" s="138"/>
      <c r="D11" s="138"/>
      <c r="E11" s="138"/>
      <c r="F11" s="138"/>
      <c r="G11" s="138"/>
      <c r="H11" s="138"/>
      <c r="I11" s="137"/>
      <c r="J11" s="137"/>
      <c r="K11" s="135"/>
    </row>
    <row r="12" spans="1:11" s="134" customFormat="1" ht="17.25" customHeight="1">
      <c r="A12" s="211"/>
      <c r="B12" s="6" t="s">
        <v>265</v>
      </c>
      <c r="C12" s="138"/>
      <c r="D12" s="138"/>
      <c r="E12" s="138"/>
      <c r="F12" s="138"/>
      <c r="G12" s="138"/>
      <c r="H12" s="138"/>
      <c r="I12" s="137"/>
      <c r="J12" s="137"/>
      <c r="K12" s="135"/>
    </row>
    <row r="13" spans="1:11" s="134" customFormat="1" ht="17.25" customHeight="1">
      <c r="A13" s="211"/>
      <c r="B13" s="6" t="s">
        <v>266</v>
      </c>
      <c r="C13" s="138"/>
      <c r="D13" s="138"/>
      <c r="E13" s="138"/>
      <c r="F13" s="138"/>
      <c r="G13" s="138"/>
      <c r="H13" s="138"/>
      <c r="I13" s="137"/>
      <c r="J13" s="137"/>
      <c r="K13" s="135"/>
    </row>
    <row r="14" spans="1:11" s="141" customFormat="1" ht="7.5" customHeight="1">
      <c r="A14" s="139"/>
      <c r="B14" s="139"/>
      <c r="C14" s="140"/>
      <c r="D14" s="140"/>
      <c r="E14" s="140"/>
      <c r="F14" s="140"/>
      <c r="G14" s="140"/>
      <c r="H14" s="140"/>
      <c r="I14" s="139"/>
      <c r="J14" s="139"/>
      <c r="K14" s="165"/>
    </row>
    <row r="15" spans="1:11" s="134" customFormat="1" ht="17.25" customHeight="1">
      <c r="A15" s="211">
        <v>1383</v>
      </c>
      <c r="B15" s="6" t="s">
        <v>264</v>
      </c>
      <c r="C15" s="138"/>
      <c r="D15" s="138"/>
      <c r="E15" s="138"/>
      <c r="F15" s="138"/>
      <c r="G15" s="138"/>
      <c r="H15" s="138"/>
      <c r="I15" s="137"/>
      <c r="J15" s="137"/>
      <c r="K15" s="135"/>
    </row>
    <row r="16" spans="1:11" s="134" customFormat="1" ht="17.25" customHeight="1">
      <c r="A16" s="211"/>
      <c r="B16" s="6" t="s">
        <v>265</v>
      </c>
      <c r="C16" s="138"/>
      <c r="D16" s="138"/>
      <c r="E16" s="138"/>
      <c r="F16" s="138"/>
      <c r="G16" s="138"/>
      <c r="H16" s="138"/>
      <c r="I16" s="137"/>
      <c r="J16" s="137"/>
      <c r="K16" s="135"/>
    </row>
    <row r="17" spans="1:11" s="134" customFormat="1" ht="17.25" customHeight="1">
      <c r="A17" s="211"/>
      <c r="B17" s="6" t="s">
        <v>266</v>
      </c>
      <c r="C17" s="138"/>
      <c r="D17" s="138"/>
      <c r="E17" s="138"/>
      <c r="F17" s="138"/>
      <c r="G17" s="138"/>
      <c r="H17" s="138"/>
      <c r="I17" s="137"/>
      <c r="J17" s="137"/>
      <c r="K17" s="135"/>
    </row>
    <row r="18" spans="1:11" s="141" customFormat="1" ht="7.5" customHeight="1">
      <c r="A18" s="139"/>
      <c r="B18" s="139"/>
      <c r="C18" s="140"/>
      <c r="D18" s="140"/>
      <c r="E18" s="140"/>
      <c r="F18" s="140"/>
      <c r="G18" s="140"/>
      <c r="H18" s="140"/>
      <c r="I18" s="139"/>
      <c r="J18" s="139"/>
      <c r="K18" s="165"/>
    </row>
    <row r="19" spans="1:11" s="134" customFormat="1" ht="17.25" customHeight="1">
      <c r="A19" s="211">
        <v>1384</v>
      </c>
      <c r="B19" s="6" t="s">
        <v>264</v>
      </c>
      <c r="C19" s="138"/>
      <c r="D19" s="138"/>
      <c r="E19" s="138"/>
      <c r="F19" s="138"/>
      <c r="G19" s="138"/>
      <c r="H19" s="138"/>
      <c r="I19" s="137"/>
      <c r="J19" s="137"/>
      <c r="K19" s="135"/>
    </row>
    <row r="20" spans="1:11" s="134" customFormat="1" ht="17.25" customHeight="1">
      <c r="A20" s="211"/>
      <c r="B20" s="6" t="s">
        <v>265</v>
      </c>
      <c r="C20" s="138"/>
      <c r="D20" s="138"/>
      <c r="E20" s="138"/>
      <c r="F20" s="138"/>
      <c r="G20" s="138"/>
      <c r="H20" s="138"/>
      <c r="I20" s="137"/>
      <c r="J20" s="137"/>
      <c r="K20" s="135"/>
    </row>
    <row r="21" spans="1:11" s="134" customFormat="1" ht="17.25" customHeight="1">
      <c r="A21" s="211"/>
      <c r="B21" s="6" t="s">
        <v>266</v>
      </c>
      <c r="C21" s="138"/>
      <c r="D21" s="138"/>
      <c r="E21" s="138"/>
      <c r="F21" s="138"/>
      <c r="G21" s="138"/>
      <c r="H21" s="138"/>
      <c r="I21" s="137"/>
      <c r="J21" s="137"/>
      <c r="K21" s="135"/>
    </row>
    <row r="22" spans="1:11" s="141" customFormat="1" ht="8.25" customHeight="1">
      <c r="A22" s="139"/>
      <c r="B22" s="139"/>
      <c r="C22" s="140"/>
      <c r="D22" s="140"/>
      <c r="E22" s="140"/>
      <c r="F22" s="140"/>
      <c r="G22" s="140"/>
      <c r="H22" s="140"/>
      <c r="I22" s="139"/>
      <c r="J22" s="139"/>
      <c r="K22" s="165"/>
    </row>
    <row r="23" spans="1:11" s="134" customFormat="1" ht="17.25" customHeight="1">
      <c r="A23" s="211">
        <v>1385</v>
      </c>
      <c r="B23" s="6" t="s">
        <v>264</v>
      </c>
      <c r="C23" s="138">
        <v>0</v>
      </c>
      <c r="D23" s="138">
        <v>8190000</v>
      </c>
      <c r="E23" s="138"/>
      <c r="F23" s="138"/>
      <c r="G23" s="138">
        <v>0</v>
      </c>
      <c r="H23" s="138"/>
      <c r="I23" s="137" t="s">
        <v>267</v>
      </c>
      <c r="J23" s="137"/>
      <c r="K23" s="213" t="s">
        <v>268</v>
      </c>
    </row>
    <row r="24" spans="1:11" s="134" customFormat="1" ht="17.25" customHeight="1">
      <c r="A24" s="211"/>
      <c r="B24" s="6" t="s">
        <v>265</v>
      </c>
      <c r="C24" s="138">
        <v>0</v>
      </c>
      <c r="D24" s="138"/>
      <c r="E24" s="138"/>
      <c r="F24" s="138"/>
      <c r="G24" s="138"/>
      <c r="H24" s="138"/>
      <c r="I24" s="137" t="s">
        <v>267</v>
      </c>
      <c r="J24" s="137"/>
      <c r="K24" s="214"/>
    </row>
    <row r="25" spans="1:11" s="134" customFormat="1" ht="17.25" customHeight="1">
      <c r="A25" s="211"/>
      <c r="B25" s="6" t="s">
        <v>266</v>
      </c>
      <c r="C25" s="138">
        <v>0</v>
      </c>
      <c r="D25" s="138">
        <v>5156000</v>
      </c>
      <c r="E25" s="138"/>
      <c r="F25" s="138"/>
      <c r="G25" s="138">
        <v>0</v>
      </c>
      <c r="H25" s="138"/>
      <c r="I25" s="137" t="s">
        <v>267</v>
      </c>
      <c r="J25" s="137"/>
      <c r="K25" s="215"/>
    </row>
    <row r="26" spans="1:11" s="141" customFormat="1" ht="9" customHeight="1">
      <c r="A26" s="139"/>
      <c r="B26" s="142"/>
      <c r="C26" s="140"/>
      <c r="D26" s="140"/>
      <c r="E26" s="140"/>
      <c r="F26" s="140"/>
      <c r="G26" s="140"/>
      <c r="H26" s="140"/>
      <c r="I26" s="139"/>
      <c r="J26" s="139"/>
      <c r="K26" s="165"/>
    </row>
    <row r="27" spans="1:11" s="146" customFormat="1" ht="17.25" customHeight="1">
      <c r="A27" s="211">
        <v>1386</v>
      </c>
      <c r="B27" s="143" t="s">
        <v>264</v>
      </c>
      <c r="C27" s="144">
        <v>0</v>
      </c>
      <c r="D27" s="144">
        <v>2800000</v>
      </c>
      <c r="E27" s="144"/>
      <c r="F27" s="144"/>
      <c r="G27" s="144">
        <v>2800000</v>
      </c>
      <c r="H27" s="144"/>
      <c r="I27" s="137" t="s">
        <v>267</v>
      </c>
      <c r="J27" s="145"/>
      <c r="K27" s="166"/>
    </row>
    <row r="28" spans="1:11" s="134" customFormat="1" ht="17.25" customHeight="1">
      <c r="A28" s="211"/>
      <c r="B28" s="6" t="s">
        <v>265</v>
      </c>
      <c r="C28" s="138">
        <v>0</v>
      </c>
      <c r="D28" s="138"/>
      <c r="E28" s="138"/>
      <c r="F28" s="138"/>
      <c r="G28" s="138"/>
      <c r="H28" s="138"/>
      <c r="I28" s="137" t="s">
        <v>267</v>
      </c>
      <c r="J28" s="137"/>
      <c r="K28" s="135"/>
    </row>
    <row r="29" spans="1:11" s="134" customFormat="1" ht="17.25" customHeight="1">
      <c r="A29" s="211"/>
      <c r="B29" s="6" t="s">
        <v>266</v>
      </c>
      <c r="C29" s="138">
        <v>0</v>
      </c>
      <c r="D29" s="138">
        <v>6247536</v>
      </c>
      <c r="E29" s="138"/>
      <c r="F29" s="138"/>
      <c r="G29" s="138"/>
      <c r="H29" s="138"/>
      <c r="I29" s="137" t="s">
        <v>267</v>
      </c>
      <c r="J29" s="137"/>
      <c r="K29" s="135"/>
    </row>
    <row r="30" spans="1:11" s="141" customFormat="1" ht="7.5" customHeight="1">
      <c r="A30" s="139"/>
      <c r="B30" s="139"/>
      <c r="C30" s="140"/>
      <c r="D30" s="140"/>
      <c r="E30" s="140"/>
      <c r="F30" s="140"/>
      <c r="G30" s="140"/>
      <c r="H30" s="140"/>
      <c r="I30" s="139"/>
      <c r="J30" s="139"/>
      <c r="K30" s="165"/>
    </row>
    <row r="31" spans="1:11" s="134" customFormat="1" ht="17.25" customHeight="1">
      <c r="A31" s="211">
        <v>1387</v>
      </c>
      <c r="B31" s="6" t="s">
        <v>264</v>
      </c>
      <c r="C31" s="138">
        <v>0</v>
      </c>
      <c r="D31" s="138">
        <v>2548523</v>
      </c>
      <c r="E31" s="138"/>
      <c r="F31" s="138"/>
      <c r="G31" s="138">
        <v>2548523</v>
      </c>
      <c r="H31" s="138"/>
      <c r="I31" s="137" t="s">
        <v>267</v>
      </c>
      <c r="J31" s="137"/>
      <c r="K31" s="135"/>
    </row>
    <row r="32" spans="1:11" s="134" customFormat="1" ht="17.25" customHeight="1">
      <c r="A32" s="211"/>
      <c r="B32" s="6" t="s">
        <v>265</v>
      </c>
      <c r="C32" s="138">
        <v>0</v>
      </c>
      <c r="D32" s="138"/>
      <c r="E32" s="138"/>
      <c r="F32" s="138"/>
      <c r="G32" s="138"/>
      <c r="H32" s="138"/>
      <c r="I32" s="137" t="s">
        <v>267</v>
      </c>
      <c r="J32" s="137"/>
      <c r="K32" s="135"/>
    </row>
    <row r="33" spans="1:11" s="134" customFormat="1" ht="17.25" customHeight="1">
      <c r="A33" s="211"/>
      <c r="B33" s="6" t="s">
        <v>266</v>
      </c>
      <c r="C33" s="138">
        <v>0</v>
      </c>
      <c r="D33" s="138">
        <v>0</v>
      </c>
      <c r="E33" s="138"/>
      <c r="F33" s="138"/>
      <c r="G33" s="138"/>
      <c r="H33" s="138"/>
      <c r="I33" s="137" t="s">
        <v>267</v>
      </c>
      <c r="J33" s="137"/>
      <c r="K33" s="135"/>
    </row>
    <row r="34" spans="1:11" s="141" customFormat="1" ht="7.5" customHeight="1">
      <c r="A34" s="139"/>
      <c r="B34" s="139"/>
      <c r="C34" s="140"/>
      <c r="D34" s="140"/>
      <c r="E34" s="140"/>
      <c r="F34" s="140"/>
      <c r="G34" s="140"/>
      <c r="H34" s="140"/>
      <c r="I34" s="139"/>
      <c r="J34" s="139"/>
      <c r="K34" s="165"/>
    </row>
    <row r="35" spans="1:11" s="134" customFormat="1" ht="17.25" customHeight="1">
      <c r="A35" s="211">
        <v>1388</v>
      </c>
      <c r="B35" s="6" t="s">
        <v>264</v>
      </c>
      <c r="C35" s="138">
        <v>0</v>
      </c>
      <c r="D35" s="138"/>
      <c r="E35" s="138"/>
      <c r="F35" s="138"/>
      <c r="G35" s="138"/>
      <c r="H35" s="138"/>
      <c r="I35" s="137" t="s">
        <v>267</v>
      </c>
      <c r="J35" s="137"/>
      <c r="K35" s="135"/>
    </row>
    <row r="36" spans="1:11" s="134" customFormat="1" ht="17.25" customHeight="1">
      <c r="A36" s="211"/>
      <c r="B36" s="6" t="s">
        <v>265</v>
      </c>
      <c r="C36" s="138">
        <v>0</v>
      </c>
      <c r="D36" s="138"/>
      <c r="E36" s="138"/>
      <c r="F36" s="138"/>
      <c r="G36" s="138">
        <v>941675</v>
      </c>
      <c r="H36" s="138"/>
      <c r="I36" s="137" t="s">
        <v>267</v>
      </c>
      <c r="J36" s="137"/>
      <c r="K36" s="135"/>
    </row>
    <row r="37" spans="1:11" s="134" customFormat="1" ht="17.25" customHeight="1">
      <c r="A37" s="211"/>
      <c r="B37" s="6" t="s">
        <v>266</v>
      </c>
      <c r="C37" s="138">
        <v>0</v>
      </c>
      <c r="D37" s="138"/>
      <c r="E37" s="138"/>
      <c r="F37" s="138"/>
      <c r="G37" s="138">
        <v>1315328</v>
      </c>
      <c r="H37" s="138"/>
      <c r="I37" s="137" t="s">
        <v>267</v>
      </c>
      <c r="J37" s="137"/>
      <c r="K37" s="135"/>
    </row>
    <row r="38" spans="1:11" s="141" customFormat="1" ht="8.25" customHeight="1">
      <c r="A38" s="139"/>
      <c r="B38" s="139"/>
      <c r="C38" s="140"/>
      <c r="D38" s="140"/>
      <c r="E38" s="140"/>
      <c r="F38" s="140"/>
      <c r="G38" s="140"/>
      <c r="H38" s="140"/>
      <c r="I38" s="139"/>
      <c r="J38" s="139"/>
      <c r="K38" s="165"/>
    </row>
    <row r="39" spans="1:11" s="134" customFormat="1" ht="17.25" customHeight="1">
      <c r="A39" s="211">
        <v>1389</v>
      </c>
      <c r="B39" s="6" t="s">
        <v>264</v>
      </c>
      <c r="C39" s="138">
        <v>0</v>
      </c>
      <c r="D39" s="138">
        <v>0</v>
      </c>
      <c r="E39" s="138"/>
      <c r="F39" s="138"/>
      <c r="G39" s="138"/>
      <c r="H39" s="138"/>
      <c r="I39" s="137" t="s">
        <v>267</v>
      </c>
      <c r="J39" s="137"/>
      <c r="K39" s="135"/>
    </row>
    <row r="40" spans="1:11" s="134" customFormat="1" ht="17.25" customHeight="1">
      <c r="A40" s="211"/>
      <c r="B40" s="6" t="s">
        <v>265</v>
      </c>
      <c r="C40" s="138">
        <v>0</v>
      </c>
      <c r="D40" s="138">
        <v>0</v>
      </c>
      <c r="E40" s="138"/>
      <c r="F40" s="138"/>
      <c r="G40" s="138"/>
      <c r="H40" s="138"/>
      <c r="I40" s="137" t="s">
        <v>267</v>
      </c>
      <c r="J40" s="137"/>
      <c r="K40" s="135"/>
    </row>
    <row r="41" spans="1:11" s="134" customFormat="1" ht="17.25" customHeight="1">
      <c r="A41" s="211"/>
      <c r="B41" s="6" t="s">
        <v>266</v>
      </c>
      <c r="C41" s="138">
        <v>0</v>
      </c>
      <c r="D41" s="138">
        <v>0</v>
      </c>
      <c r="E41" s="138"/>
      <c r="F41" s="138"/>
      <c r="G41" s="138"/>
      <c r="H41" s="138"/>
      <c r="I41" s="137" t="s">
        <v>267</v>
      </c>
      <c r="J41" s="137"/>
      <c r="K41" s="135"/>
    </row>
    <row r="42" spans="1:11" s="141" customFormat="1" ht="9" customHeight="1">
      <c r="A42" s="139"/>
      <c r="B42" s="139"/>
      <c r="C42" s="140"/>
      <c r="D42" s="140"/>
      <c r="E42" s="140"/>
      <c r="F42" s="140"/>
      <c r="G42" s="140"/>
      <c r="H42" s="140"/>
      <c r="I42" s="139"/>
      <c r="J42" s="139"/>
      <c r="K42" s="165"/>
    </row>
    <row r="43" spans="1:11" s="150" customFormat="1" ht="23.25" customHeight="1">
      <c r="A43" s="216">
        <v>1390</v>
      </c>
      <c r="B43" s="147" t="s">
        <v>264</v>
      </c>
      <c r="C43" s="148">
        <v>0</v>
      </c>
      <c r="D43" s="148">
        <v>15240000</v>
      </c>
      <c r="E43" s="148"/>
      <c r="F43" s="148"/>
      <c r="G43" s="148"/>
      <c r="H43" s="148"/>
      <c r="I43" s="149"/>
      <c r="J43" s="149"/>
      <c r="K43" s="212" t="s">
        <v>269</v>
      </c>
    </row>
    <row r="44" spans="1:11" s="150" customFormat="1" ht="23.25" customHeight="1">
      <c r="A44" s="216"/>
      <c r="B44" s="147" t="s">
        <v>265</v>
      </c>
      <c r="C44" s="148">
        <v>0</v>
      </c>
      <c r="D44" s="148">
        <v>12112526</v>
      </c>
      <c r="E44" s="148"/>
      <c r="F44" s="148"/>
      <c r="G44" s="148"/>
      <c r="H44" s="148"/>
      <c r="I44" s="149"/>
      <c r="J44" s="149"/>
      <c r="K44" s="212"/>
    </row>
    <row r="45" spans="1:11" s="150" customFormat="1" ht="71.25" customHeight="1">
      <c r="A45" s="216"/>
      <c r="B45" s="147" t="s">
        <v>266</v>
      </c>
      <c r="C45" s="148">
        <v>0</v>
      </c>
      <c r="D45" s="148">
        <v>203184302</v>
      </c>
      <c r="E45" s="148"/>
      <c r="F45" s="148"/>
      <c r="G45" s="148"/>
      <c r="H45" s="148"/>
      <c r="I45" s="149"/>
      <c r="J45" s="149"/>
      <c r="K45" s="212"/>
    </row>
    <row r="46" spans="1:11" s="141" customFormat="1" ht="10.5" customHeight="1">
      <c r="A46" s="139"/>
      <c r="B46" s="142"/>
      <c r="C46" s="140"/>
      <c r="D46" s="140"/>
      <c r="E46" s="140"/>
      <c r="F46" s="140"/>
      <c r="G46" s="140"/>
      <c r="H46" s="140"/>
      <c r="I46" s="139"/>
      <c r="J46" s="139"/>
      <c r="K46" s="165"/>
    </row>
    <row r="47" spans="1:11">
      <c r="A47" s="221">
        <v>1391</v>
      </c>
      <c r="B47" s="6" t="s">
        <v>264</v>
      </c>
      <c r="C47" s="8">
        <v>0</v>
      </c>
      <c r="D47" s="8">
        <v>0</v>
      </c>
      <c r="E47" s="8"/>
      <c r="F47" s="8"/>
      <c r="G47" s="8"/>
      <c r="H47" s="8"/>
      <c r="I47" s="137" t="s">
        <v>267</v>
      </c>
      <c r="J47" s="6"/>
      <c r="K47" s="167"/>
    </row>
    <row r="48" spans="1:11">
      <c r="A48" s="221"/>
      <c r="B48" s="6" t="s">
        <v>265</v>
      </c>
      <c r="C48" s="8">
        <v>0</v>
      </c>
      <c r="D48" s="8">
        <v>4826564</v>
      </c>
      <c r="E48" s="8"/>
      <c r="F48" s="8"/>
      <c r="G48" s="8"/>
      <c r="H48" s="8"/>
      <c r="I48" s="137" t="s">
        <v>267</v>
      </c>
      <c r="J48" s="6"/>
      <c r="K48" s="167"/>
    </row>
    <row r="49" spans="1:11">
      <c r="A49" s="221"/>
      <c r="B49" s="6" t="s">
        <v>266</v>
      </c>
      <c r="C49" s="8">
        <v>0</v>
      </c>
      <c r="D49" s="8">
        <v>7257741</v>
      </c>
      <c r="E49" s="8"/>
      <c r="F49" s="8"/>
      <c r="G49" s="8"/>
      <c r="H49" s="8"/>
      <c r="I49" s="137" t="s">
        <v>267</v>
      </c>
      <c r="J49" s="6"/>
      <c r="K49" s="167"/>
    </row>
    <row r="50" spans="1:11" s="152" customFormat="1" ht="9" customHeight="1">
      <c r="A50" s="142"/>
      <c r="B50" s="142"/>
      <c r="C50" s="151"/>
      <c r="D50" s="151"/>
      <c r="E50" s="151"/>
      <c r="F50" s="151"/>
      <c r="G50" s="151"/>
      <c r="H50" s="151"/>
      <c r="I50" s="142"/>
      <c r="J50" s="142"/>
      <c r="K50" s="168"/>
    </row>
    <row r="51" spans="1:11">
      <c r="A51" s="219">
        <v>1392</v>
      </c>
      <c r="B51" s="6" t="s">
        <v>264</v>
      </c>
      <c r="C51" s="8">
        <v>0</v>
      </c>
      <c r="D51" s="8">
        <v>26293500</v>
      </c>
      <c r="E51" s="8">
        <v>26293500</v>
      </c>
      <c r="F51" s="8">
        <v>0</v>
      </c>
      <c r="G51" s="8"/>
      <c r="H51" s="8"/>
      <c r="I51" s="137" t="s">
        <v>267</v>
      </c>
      <c r="J51" s="6"/>
      <c r="K51" s="167"/>
    </row>
    <row r="52" spans="1:11">
      <c r="A52" s="220"/>
      <c r="B52" s="6" t="s">
        <v>265</v>
      </c>
      <c r="C52" s="8">
        <v>0</v>
      </c>
      <c r="D52" s="8">
        <v>2267142</v>
      </c>
      <c r="E52" s="8">
        <v>1478571</v>
      </c>
      <c r="F52" s="8">
        <v>0</v>
      </c>
      <c r="G52" s="8"/>
      <c r="H52" s="8"/>
      <c r="I52" s="137" t="s">
        <v>267</v>
      </c>
      <c r="J52" s="6"/>
      <c r="K52" s="167"/>
    </row>
    <row r="53" spans="1:11" s="154" customFormat="1">
      <c r="A53" s="222">
        <v>1392</v>
      </c>
      <c r="B53" s="147" t="s">
        <v>270</v>
      </c>
      <c r="C53" s="153"/>
      <c r="D53" s="153">
        <v>12572002</v>
      </c>
      <c r="E53" s="153"/>
      <c r="F53" s="153"/>
      <c r="G53" s="153"/>
      <c r="H53" s="153"/>
      <c r="I53" s="149"/>
      <c r="J53" s="147"/>
      <c r="K53" s="169"/>
    </row>
    <row r="54" spans="1:11" s="154" customFormat="1" ht="76.5" customHeight="1">
      <c r="A54" s="223"/>
      <c r="B54" s="155" t="s">
        <v>266</v>
      </c>
      <c r="C54" s="156">
        <v>0</v>
      </c>
      <c r="D54" s="156">
        <v>1481217437</v>
      </c>
      <c r="E54" s="156">
        <v>1481217437</v>
      </c>
      <c r="F54" s="156">
        <v>1481217437</v>
      </c>
      <c r="G54" s="156">
        <v>1481217437</v>
      </c>
      <c r="H54" s="157" t="s">
        <v>271</v>
      </c>
      <c r="I54" s="156">
        <v>1481217437</v>
      </c>
      <c r="J54" s="156">
        <v>1481217437</v>
      </c>
      <c r="K54" s="170" t="s">
        <v>272</v>
      </c>
    </row>
    <row r="55" spans="1:11" s="152" customFormat="1" ht="7.5" customHeight="1">
      <c r="A55" s="142"/>
      <c r="B55" s="142"/>
      <c r="C55" s="151"/>
      <c r="D55" s="151"/>
      <c r="E55" s="151"/>
      <c r="F55" s="151"/>
      <c r="G55" s="151"/>
      <c r="H55" s="151"/>
      <c r="I55" s="142"/>
      <c r="J55" s="142"/>
      <c r="K55" s="168"/>
    </row>
    <row r="56" spans="1:11" s="154" customFormat="1" ht="14.25">
      <c r="A56" s="218">
        <v>1393</v>
      </c>
      <c r="B56" s="147" t="s">
        <v>264</v>
      </c>
      <c r="C56" s="153">
        <v>0</v>
      </c>
      <c r="D56" s="153">
        <v>0</v>
      </c>
      <c r="E56" s="153"/>
      <c r="F56" s="153"/>
      <c r="G56" s="153"/>
      <c r="H56" s="153"/>
      <c r="I56" s="147"/>
      <c r="J56" s="147"/>
      <c r="K56" s="217" t="s">
        <v>273</v>
      </c>
    </row>
    <row r="57" spans="1:11" s="154" customFormat="1" ht="14.25">
      <c r="A57" s="218"/>
      <c r="B57" s="147" t="s">
        <v>265</v>
      </c>
      <c r="C57" s="153">
        <v>0</v>
      </c>
      <c r="D57" s="153">
        <v>0</v>
      </c>
      <c r="E57" s="153"/>
      <c r="F57" s="153"/>
      <c r="G57" s="153"/>
      <c r="H57" s="153"/>
      <c r="I57" s="147"/>
      <c r="J57" s="147"/>
      <c r="K57" s="217"/>
    </row>
    <row r="58" spans="1:11" s="154" customFormat="1" ht="70.5" customHeight="1">
      <c r="A58" s="218"/>
      <c r="B58" s="147" t="s">
        <v>266</v>
      </c>
      <c r="C58" s="153">
        <v>0</v>
      </c>
      <c r="D58" s="153">
        <v>1100000000</v>
      </c>
      <c r="E58" s="153"/>
      <c r="F58" s="153"/>
      <c r="G58" s="153"/>
      <c r="H58" s="153"/>
      <c r="I58" s="147"/>
      <c r="J58" s="147"/>
      <c r="K58" s="217"/>
    </row>
    <row r="59" spans="1:11" s="152" customFormat="1" ht="8.25" customHeight="1">
      <c r="A59" s="142"/>
      <c r="B59" s="142"/>
      <c r="C59" s="151"/>
      <c r="D59" s="151"/>
      <c r="E59" s="151"/>
      <c r="F59" s="151"/>
      <c r="G59" s="151"/>
      <c r="H59" s="151"/>
      <c r="I59" s="142"/>
      <c r="J59" s="142"/>
      <c r="K59" s="168"/>
    </row>
    <row r="60" spans="1:11" ht="14.25" customHeight="1">
      <c r="A60" s="219">
        <v>1394</v>
      </c>
      <c r="B60" s="6" t="s">
        <v>264</v>
      </c>
      <c r="C60" s="8">
        <v>0</v>
      </c>
      <c r="D60" s="8">
        <v>0</v>
      </c>
      <c r="E60" s="8"/>
      <c r="F60" s="8"/>
      <c r="G60" s="8"/>
      <c r="H60" s="8"/>
      <c r="I60" s="6"/>
      <c r="J60" s="6"/>
    </row>
    <row r="61" spans="1:11">
      <c r="A61" s="220"/>
      <c r="B61" s="6" t="s">
        <v>265</v>
      </c>
      <c r="C61" s="8">
        <v>0</v>
      </c>
      <c r="D61" s="8">
        <v>4271744</v>
      </c>
      <c r="E61" s="8">
        <v>2785920</v>
      </c>
      <c r="F61" s="8">
        <v>2785920</v>
      </c>
      <c r="G61" s="8"/>
      <c r="H61" s="8"/>
      <c r="I61" s="137" t="s">
        <v>267</v>
      </c>
      <c r="J61" s="6"/>
      <c r="K61" s="172"/>
    </row>
    <row r="62" spans="1:11" s="160" customFormat="1" ht="113.25" customHeight="1">
      <c r="A62" s="158">
        <v>1394</v>
      </c>
      <c r="B62" s="155" t="s">
        <v>266</v>
      </c>
      <c r="C62" s="156">
        <v>0</v>
      </c>
      <c r="D62" s="156">
        <v>35435555</v>
      </c>
      <c r="E62" s="156">
        <v>35435555</v>
      </c>
      <c r="F62" s="156">
        <v>35435555</v>
      </c>
      <c r="G62" s="156"/>
      <c r="H62" s="156"/>
      <c r="I62" s="159">
        <f>F62</f>
        <v>35435555</v>
      </c>
      <c r="J62" s="155"/>
      <c r="K62" s="173" t="s">
        <v>279</v>
      </c>
    </row>
    <row r="63" spans="1:11" s="152" customFormat="1" ht="8.25" customHeight="1">
      <c r="A63" s="142"/>
      <c r="B63" s="142"/>
      <c r="C63" s="151"/>
      <c r="D63" s="151"/>
      <c r="E63" s="151"/>
      <c r="F63" s="151"/>
      <c r="G63" s="151"/>
      <c r="H63" s="151"/>
      <c r="I63" s="142"/>
      <c r="J63" s="142"/>
      <c r="K63" s="168"/>
    </row>
    <row r="64" spans="1:11" s="154" customFormat="1" ht="14.25">
      <c r="A64" s="218">
        <v>1395</v>
      </c>
      <c r="B64" s="147" t="s">
        <v>264</v>
      </c>
      <c r="C64" s="153">
        <v>0</v>
      </c>
      <c r="D64" s="153">
        <v>15863984</v>
      </c>
      <c r="E64" s="153"/>
      <c r="F64" s="153"/>
      <c r="G64" s="153"/>
      <c r="H64" s="153"/>
      <c r="I64" s="147"/>
      <c r="J64" s="147"/>
      <c r="K64" s="217" t="s">
        <v>274</v>
      </c>
    </row>
    <row r="65" spans="1:11" s="154" customFormat="1" ht="14.25">
      <c r="A65" s="218"/>
      <c r="B65" s="147" t="s">
        <v>270</v>
      </c>
      <c r="C65" s="153"/>
      <c r="D65" s="153">
        <v>20042223</v>
      </c>
      <c r="E65" s="153"/>
      <c r="F65" s="153"/>
      <c r="G65" s="153"/>
      <c r="H65" s="153"/>
      <c r="I65" s="161"/>
      <c r="J65" s="147"/>
      <c r="K65" s="217"/>
    </row>
    <row r="66" spans="1:11" s="154" customFormat="1" ht="61.5" customHeight="1">
      <c r="A66" s="218"/>
      <c r="B66" s="155" t="s">
        <v>266</v>
      </c>
      <c r="C66" s="156">
        <v>0</v>
      </c>
      <c r="D66" s="156">
        <v>81613372</v>
      </c>
      <c r="E66" s="153"/>
      <c r="F66" s="153"/>
      <c r="G66" s="153"/>
      <c r="H66" s="153"/>
      <c r="I66" s="161"/>
      <c r="J66" s="147"/>
      <c r="K66" s="217"/>
    </row>
    <row r="67" spans="1:11" s="152" customFormat="1">
      <c r="A67" s="162"/>
      <c r="B67" s="162"/>
      <c r="C67" s="163"/>
      <c r="D67" s="163"/>
      <c r="E67" s="163"/>
      <c r="F67" s="163"/>
      <c r="G67" s="163"/>
      <c r="H67" s="163"/>
      <c r="I67" s="162"/>
      <c r="J67" s="162"/>
      <c r="K67" s="174"/>
    </row>
    <row r="68" spans="1:11" s="154" customFormat="1" ht="14.25">
      <c r="A68" s="218">
        <v>1396</v>
      </c>
      <c r="B68" s="147" t="s">
        <v>264</v>
      </c>
      <c r="C68" s="153">
        <v>0</v>
      </c>
      <c r="D68" s="153">
        <v>9015802</v>
      </c>
      <c r="E68" s="153"/>
      <c r="F68" s="153"/>
      <c r="G68" s="153"/>
      <c r="H68" s="153"/>
      <c r="I68" s="147"/>
      <c r="J68" s="147"/>
      <c r="K68" s="217" t="s">
        <v>275</v>
      </c>
    </row>
    <row r="69" spans="1:11" s="154" customFormat="1" ht="14.25">
      <c r="A69" s="218"/>
      <c r="B69" s="147" t="s">
        <v>270</v>
      </c>
      <c r="C69" s="153"/>
      <c r="D69" s="153">
        <v>17284356</v>
      </c>
      <c r="E69" s="153"/>
      <c r="F69" s="153"/>
      <c r="G69" s="153"/>
      <c r="H69" s="153"/>
      <c r="I69" s="161"/>
      <c r="J69" s="147"/>
      <c r="K69" s="217"/>
    </row>
    <row r="70" spans="1:11" s="154" customFormat="1" ht="54" customHeight="1">
      <c r="A70" s="218"/>
      <c r="B70" s="155" t="s">
        <v>266</v>
      </c>
      <c r="C70" s="156">
        <v>0</v>
      </c>
      <c r="D70" s="156">
        <v>31927708</v>
      </c>
      <c r="E70" s="153"/>
      <c r="F70" s="153"/>
      <c r="G70" s="153"/>
      <c r="H70" s="153"/>
      <c r="I70" s="161"/>
      <c r="J70" s="147"/>
      <c r="K70" s="217"/>
    </row>
    <row r="71" spans="1:11" s="152" customFormat="1">
      <c r="A71" s="162"/>
      <c r="B71" s="162"/>
      <c r="C71" s="163"/>
      <c r="D71" s="163"/>
      <c r="E71" s="163"/>
      <c r="F71" s="163"/>
      <c r="G71" s="163"/>
      <c r="H71" s="163"/>
      <c r="I71" s="162"/>
      <c r="J71" s="162"/>
      <c r="K71" s="174"/>
    </row>
    <row r="72" spans="1:11" s="154" customFormat="1" ht="14.25">
      <c r="A72" s="218">
        <v>1397</v>
      </c>
      <c r="B72" s="147" t="s">
        <v>264</v>
      </c>
      <c r="C72" s="153">
        <v>0</v>
      </c>
      <c r="D72" s="153"/>
      <c r="E72" s="153"/>
      <c r="F72" s="153"/>
      <c r="G72" s="153"/>
      <c r="H72" s="153"/>
      <c r="I72" s="147"/>
      <c r="J72" s="147"/>
      <c r="K72" s="217" t="s">
        <v>276</v>
      </c>
    </row>
    <row r="73" spans="1:11" s="154" customFormat="1" ht="14.25">
      <c r="A73" s="218"/>
      <c r="B73" s="147" t="s">
        <v>270</v>
      </c>
      <c r="C73" s="153"/>
      <c r="D73" s="153"/>
      <c r="E73" s="153"/>
      <c r="F73" s="153"/>
      <c r="G73" s="153"/>
      <c r="H73" s="153"/>
      <c r="I73" s="161"/>
      <c r="J73" s="147"/>
      <c r="K73" s="217"/>
    </row>
    <row r="74" spans="1:11" s="154" customFormat="1" ht="14.25">
      <c r="A74" s="218"/>
      <c r="B74" s="155" t="s">
        <v>266</v>
      </c>
      <c r="C74" s="156">
        <v>0</v>
      </c>
      <c r="D74" s="156"/>
      <c r="E74" s="153"/>
      <c r="F74" s="153"/>
      <c r="G74" s="153"/>
      <c r="H74" s="153"/>
      <c r="I74" s="161"/>
      <c r="J74" s="147"/>
      <c r="K74" s="217"/>
    </row>
  </sheetData>
  <mergeCells count="26">
    <mergeCell ref="A47:A49"/>
    <mergeCell ref="A51:A52"/>
    <mergeCell ref="A53:A54"/>
    <mergeCell ref="A56:A58"/>
    <mergeCell ref="A72:A74"/>
    <mergeCell ref="K72:K74"/>
    <mergeCell ref="K56:K58"/>
    <mergeCell ref="A64:A66"/>
    <mergeCell ref="K64:K66"/>
    <mergeCell ref="A68:A70"/>
    <mergeCell ref="K68:K70"/>
    <mergeCell ref="A60:A61"/>
    <mergeCell ref="A1:K1"/>
    <mergeCell ref="A3:A5"/>
    <mergeCell ref="K43:K45"/>
    <mergeCell ref="A7:A9"/>
    <mergeCell ref="A11:A13"/>
    <mergeCell ref="A15:A17"/>
    <mergeCell ref="A19:A21"/>
    <mergeCell ref="A23:A25"/>
    <mergeCell ref="K23:K25"/>
    <mergeCell ref="A27:A29"/>
    <mergeCell ref="A31:A33"/>
    <mergeCell ref="A35:A37"/>
    <mergeCell ref="A39:A41"/>
    <mergeCell ref="A43:A45"/>
  </mergeCells>
  <printOptions horizontalCentered="1"/>
  <pageMargins left="0.70866141732283472" right="0.70866141732283472" top="0.74803149606299213" bottom="0.74803149606299213" header="0.31496062992125984" footer="0.31496062992125984"/>
  <pageSetup paperSize="9" scale="53" orientation="landscape" r:id="rId1"/>
  <rowBreaks count="1" manualBreakCount="1">
    <brk id="52" max="10" man="1"/>
  </rowBreaks>
</worksheet>
</file>

<file path=xl/worksheets/sheet11.xml><?xml version="1.0" encoding="utf-8"?>
<worksheet xmlns="http://schemas.openxmlformats.org/spreadsheetml/2006/main" xmlns:r="http://schemas.openxmlformats.org/officeDocument/2006/relationships">
  <dimension ref="A1:H45"/>
  <sheetViews>
    <sheetView rightToLeft="1" view="pageBreakPreview" zoomScale="60" zoomScaleNormal="100" workbookViewId="0">
      <selection activeCell="B43" sqref="B43"/>
    </sheetView>
  </sheetViews>
  <sheetFormatPr defaultColWidth="9" defaultRowHeight="15"/>
  <cols>
    <col min="1" max="1" width="5.5" style="2" customWidth="1"/>
    <col min="2" max="2" width="36.875" style="2" customWidth="1"/>
    <col min="3" max="3" width="6.375" style="2" customWidth="1"/>
    <col min="4" max="4" width="15.875" style="2" customWidth="1"/>
    <col min="5" max="5" width="1.625" style="2" customWidth="1"/>
    <col min="6" max="6" width="18.875" style="2" customWidth="1"/>
    <col min="7" max="16384" width="9" style="2"/>
  </cols>
  <sheetData>
    <row r="1" spans="1:8" ht="33" customHeight="1">
      <c r="A1" s="189" t="s">
        <v>15</v>
      </c>
      <c r="B1" s="189"/>
      <c r="C1" s="189"/>
      <c r="D1" s="189"/>
      <c r="E1" s="189"/>
      <c r="F1" s="189"/>
    </row>
    <row r="2" spans="1:8" ht="33" customHeight="1">
      <c r="A2" s="189" t="s">
        <v>53</v>
      </c>
      <c r="B2" s="189"/>
      <c r="C2" s="189"/>
      <c r="D2" s="189"/>
      <c r="E2" s="189"/>
      <c r="F2" s="189"/>
    </row>
    <row r="3" spans="1:8" ht="33" customHeight="1">
      <c r="A3" s="189" t="s">
        <v>217</v>
      </c>
      <c r="B3" s="189"/>
      <c r="C3" s="189"/>
      <c r="D3" s="189"/>
      <c r="E3" s="189"/>
      <c r="F3" s="189"/>
    </row>
    <row r="4" spans="1:8" ht="33" customHeight="1"/>
    <row r="5" spans="1:8">
      <c r="A5" s="48">
        <v>13</v>
      </c>
      <c r="B5" s="1" t="s">
        <v>93</v>
      </c>
    </row>
    <row r="6" spans="1:8">
      <c r="D6" s="120" t="s">
        <v>215</v>
      </c>
      <c r="F6" s="120" t="s">
        <v>201</v>
      </c>
    </row>
    <row r="7" spans="1:8">
      <c r="D7" s="180" t="s">
        <v>18</v>
      </c>
      <c r="F7" s="180" t="s">
        <v>18</v>
      </c>
      <c r="H7" s="4"/>
    </row>
    <row r="8" spans="1:8">
      <c r="B8" s="2" t="s">
        <v>103</v>
      </c>
      <c r="C8" s="2">
        <v>13.1</v>
      </c>
      <c r="D8" s="7">
        <v>5000000000</v>
      </c>
      <c r="F8" s="7">
        <v>5000000000</v>
      </c>
    </row>
    <row r="9" spans="1:8">
      <c r="B9" s="2" t="s">
        <v>188</v>
      </c>
      <c r="D9" s="7">
        <v>0</v>
      </c>
      <c r="F9" s="7">
        <v>-552926953</v>
      </c>
    </row>
    <row r="10" spans="1:8" ht="15.75" thickBot="1">
      <c r="D10" s="44">
        <f>D8+D9</f>
        <v>5000000000</v>
      </c>
      <c r="F10" s="47">
        <f>SUM(F8:F9)</f>
        <v>4447073047</v>
      </c>
    </row>
    <row r="11" spans="1:8" ht="15.75" thickTop="1"/>
    <row r="12" spans="1:8">
      <c r="B12" s="203" t="s">
        <v>224</v>
      </c>
      <c r="C12" s="203"/>
      <c r="D12" s="203"/>
      <c r="E12" s="203"/>
      <c r="F12" s="203"/>
    </row>
    <row r="13" spans="1:8">
      <c r="A13" s="61">
        <v>13.1</v>
      </c>
      <c r="B13" s="203"/>
      <c r="C13" s="203"/>
      <c r="D13" s="203"/>
      <c r="E13" s="203"/>
      <c r="F13" s="203"/>
    </row>
    <row r="14" spans="1:8">
      <c r="B14" s="203"/>
      <c r="C14" s="203"/>
      <c r="D14" s="203"/>
      <c r="E14" s="203"/>
      <c r="F14" s="203"/>
    </row>
    <row r="15" spans="1:8">
      <c r="B15" s="203"/>
      <c r="C15" s="203"/>
      <c r="D15" s="203"/>
      <c r="E15" s="203"/>
      <c r="F15" s="203"/>
    </row>
    <row r="16" spans="1:8">
      <c r="B16" s="203"/>
      <c r="C16" s="203"/>
      <c r="D16" s="203"/>
      <c r="E16" s="203"/>
      <c r="F16" s="203"/>
    </row>
    <row r="17" spans="1:6">
      <c r="B17" s="203"/>
      <c r="C17" s="203"/>
      <c r="D17" s="203"/>
      <c r="E17" s="203"/>
      <c r="F17" s="203"/>
    </row>
    <row r="18" spans="1:6">
      <c r="B18" s="203"/>
      <c r="C18" s="203"/>
      <c r="D18" s="203"/>
      <c r="E18" s="203"/>
      <c r="F18" s="203"/>
    </row>
    <row r="19" spans="1:6">
      <c r="B19" s="62"/>
      <c r="C19" s="62"/>
      <c r="D19" s="62"/>
      <c r="E19" s="62"/>
      <c r="F19" s="62"/>
    </row>
    <row r="20" spans="1:6">
      <c r="A20" s="48">
        <v>14</v>
      </c>
      <c r="B20" s="1" t="s">
        <v>94</v>
      </c>
    </row>
    <row r="21" spans="1:6">
      <c r="B21" s="197" t="s">
        <v>225</v>
      </c>
      <c r="C21" s="197"/>
      <c r="D21" s="197"/>
      <c r="E21" s="197"/>
      <c r="F21" s="197"/>
    </row>
    <row r="22" spans="1:6" ht="30.75" customHeight="1">
      <c r="B22" s="197"/>
      <c r="C22" s="197"/>
      <c r="D22" s="197"/>
      <c r="E22" s="197"/>
      <c r="F22" s="197"/>
    </row>
    <row r="23" spans="1:6">
      <c r="B23" s="63"/>
      <c r="C23" s="63"/>
      <c r="D23" s="120" t="s">
        <v>215</v>
      </c>
      <c r="F23" s="120" t="s">
        <v>201</v>
      </c>
    </row>
    <row r="24" spans="1:6">
      <c r="D24" s="180" t="s">
        <v>18</v>
      </c>
      <c r="F24" s="180" t="s">
        <v>18</v>
      </c>
    </row>
    <row r="25" spans="1:6">
      <c r="D25" s="7">
        <v>312361236</v>
      </c>
      <c r="F25" s="7">
        <v>213595058</v>
      </c>
    </row>
    <row r="27" spans="1:6" ht="15.75" thickBot="1">
      <c r="D27" s="47">
        <f>D25</f>
        <v>312361236</v>
      </c>
      <c r="F27" s="47">
        <f>F25</f>
        <v>213595058</v>
      </c>
    </row>
    <row r="28" spans="1:6" ht="15.75" thickTop="1"/>
    <row r="30" spans="1:6">
      <c r="A30" s="48">
        <v>15</v>
      </c>
      <c r="B30" s="1" t="s">
        <v>122</v>
      </c>
    </row>
    <row r="31" spans="1:6">
      <c r="B31" s="197" t="s">
        <v>219</v>
      </c>
      <c r="C31" s="197"/>
      <c r="D31" s="197"/>
      <c r="E31" s="197"/>
      <c r="F31" s="197"/>
    </row>
    <row r="32" spans="1:6" ht="40.5" customHeight="1">
      <c r="B32" s="197"/>
      <c r="C32" s="197"/>
      <c r="D32" s="197"/>
      <c r="E32" s="197"/>
      <c r="F32" s="197"/>
    </row>
    <row r="33" spans="1:6">
      <c r="D33" s="120" t="s">
        <v>215</v>
      </c>
      <c r="F33" s="120" t="s">
        <v>201</v>
      </c>
    </row>
    <row r="34" spans="1:6">
      <c r="D34" s="180" t="s">
        <v>18</v>
      </c>
      <c r="F34" s="180" t="s">
        <v>18</v>
      </c>
    </row>
    <row r="35" spans="1:6">
      <c r="D35" s="7">
        <v>68757454</v>
      </c>
      <c r="F35" s="7">
        <v>49004218</v>
      </c>
    </row>
    <row r="37" spans="1:6" ht="15.75" thickBot="1">
      <c r="D37" s="47">
        <f>D35</f>
        <v>68757454</v>
      </c>
      <c r="F37" s="47">
        <f>F35</f>
        <v>49004218</v>
      </c>
    </row>
    <row r="38" spans="1:6" ht="15.75" thickTop="1"/>
    <row r="40" spans="1:6">
      <c r="A40" s="48"/>
      <c r="B40" s="1"/>
    </row>
    <row r="45" spans="1:6">
      <c r="C45" s="2">
        <v>11</v>
      </c>
    </row>
  </sheetData>
  <mergeCells count="6">
    <mergeCell ref="A1:F1"/>
    <mergeCell ref="A2:F2"/>
    <mergeCell ref="A3:F3"/>
    <mergeCell ref="B31:F32"/>
    <mergeCell ref="B21:F22"/>
    <mergeCell ref="B12:F18"/>
  </mergeCells>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dimension ref="A1:G37"/>
  <sheetViews>
    <sheetView rightToLeft="1" view="pageBreakPreview" topLeftCell="A4" zoomScale="60" zoomScaleNormal="100" workbookViewId="0">
      <selection activeCell="B31" sqref="B31:G31"/>
    </sheetView>
  </sheetViews>
  <sheetFormatPr defaultColWidth="9" defaultRowHeight="15"/>
  <cols>
    <col min="1" max="1" width="5.25" style="2" customWidth="1"/>
    <col min="2" max="2" width="29.25" style="2" customWidth="1"/>
    <col min="3" max="3" width="5.25" style="2" customWidth="1"/>
    <col min="4" max="4" width="17.375" style="2" customWidth="1"/>
    <col min="5" max="5" width="1.875" style="2" customWidth="1"/>
    <col min="6" max="6" width="18" style="2" customWidth="1"/>
    <col min="7" max="7" width="5.375" style="2" customWidth="1"/>
    <col min="8" max="16384" width="9" style="2"/>
  </cols>
  <sheetData>
    <row r="1" spans="1:6" ht="26.25" customHeight="1">
      <c r="A1" s="189" t="s">
        <v>15</v>
      </c>
      <c r="B1" s="189"/>
      <c r="C1" s="189"/>
      <c r="D1" s="189"/>
      <c r="E1" s="189"/>
      <c r="F1" s="189"/>
    </row>
    <row r="2" spans="1:6" ht="26.25" customHeight="1">
      <c r="A2" s="189" t="s">
        <v>53</v>
      </c>
      <c r="B2" s="189"/>
      <c r="C2" s="189"/>
      <c r="D2" s="189"/>
      <c r="E2" s="189"/>
      <c r="F2" s="189"/>
    </row>
    <row r="3" spans="1:6" ht="26.25" customHeight="1">
      <c r="A3" s="189" t="s">
        <v>217</v>
      </c>
      <c r="B3" s="189"/>
      <c r="C3" s="189"/>
      <c r="D3" s="189"/>
      <c r="E3" s="189"/>
      <c r="F3" s="189"/>
    </row>
    <row r="7" spans="1:6">
      <c r="A7" s="48">
        <v>16</v>
      </c>
      <c r="B7" s="1" t="s">
        <v>95</v>
      </c>
    </row>
    <row r="8" spans="1:6">
      <c r="D8" s="120" t="s">
        <v>215</v>
      </c>
      <c r="F8" s="120" t="s">
        <v>201</v>
      </c>
    </row>
    <row r="9" spans="1:6">
      <c r="D9" s="180" t="s">
        <v>18</v>
      </c>
      <c r="F9" s="180" t="s">
        <v>18</v>
      </c>
    </row>
    <row r="10" spans="1:6">
      <c r="B10" s="2" t="s">
        <v>108</v>
      </c>
      <c r="D10" s="7">
        <f>191216000+314240000</f>
        <v>505456000</v>
      </c>
      <c r="F10" s="7">
        <v>416933334</v>
      </c>
    </row>
    <row r="11" spans="1:6">
      <c r="B11" s="2" t="s">
        <v>41</v>
      </c>
      <c r="D11" s="7">
        <v>2325800192</v>
      </c>
      <c r="F11" s="7">
        <v>253312122</v>
      </c>
    </row>
    <row r="12" spans="1:6" ht="15.75" thickBot="1">
      <c r="D12" s="47">
        <f>SUM(D10:D11)</f>
        <v>2831256192</v>
      </c>
      <c r="F12" s="47">
        <f>SUM(F10:F11)</f>
        <v>670245456</v>
      </c>
    </row>
    <row r="13" spans="1:6" ht="15.75" thickTop="1"/>
    <row r="14" spans="1:6">
      <c r="B14" s="190"/>
      <c r="C14" s="190"/>
      <c r="D14" s="190"/>
      <c r="E14" s="190"/>
      <c r="F14" s="190"/>
    </row>
    <row r="15" spans="1:6">
      <c r="B15" s="190"/>
      <c r="C15" s="190"/>
      <c r="D15" s="190"/>
      <c r="E15" s="190"/>
      <c r="F15" s="190"/>
    </row>
    <row r="16" spans="1:6">
      <c r="B16" s="49"/>
      <c r="C16" s="49"/>
      <c r="D16" s="49"/>
      <c r="E16" s="49"/>
      <c r="F16" s="49"/>
    </row>
    <row r="17" spans="1:7">
      <c r="A17" s="48">
        <v>17</v>
      </c>
      <c r="B17" s="1" t="s">
        <v>96</v>
      </c>
    </row>
    <row r="19" spans="1:7">
      <c r="D19" s="120" t="s">
        <v>215</v>
      </c>
      <c r="F19" s="120" t="s">
        <v>201</v>
      </c>
    </row>
    <row r="20" spans="1:7">
      <c r="D20" s="180" t="s">
        <v>18</v>
      </c>
      <c r="F20" s="180" t="s">
        <v>18</v>
      </c>
    </row>
    <row r="21" spans="1:7">
      <c r="B21" s="2" t="s">
        <v>104</v>
      </c>
      <c r="D21" s="7">
        <v>389472696</v>
      </c>
      <c r="F21" s="7">
        <v>219200000</v>
      </c>
    </row>
    <row r="22" spans="1:7">
      <c r="B22" s="2" t="s">
        <v>105</v>
      </c>
      <c r="D22" s="7">
        <v>432000000</v>
      </c>
      <c r="F22" s="7">
        <v>219207600</v>
      </c>
    </row>
    <row r="23" spans="1:7">
      <c r="B23" s="2" t="s">
        <v>106</v>
      </c>
      <c r="D23" s="7">
        <v>22830305</v>
      </c>
      <c r="F23" s="7">
        <v>25160000</v>
      </c>
    </row>
    <row r="24" spans="1:7">
      <c r="B24" s="2" t="s">
        <v>195</v>
      </c>
      <c r="C24" s="48"/>
      <c r="D24" s="7">
        <v>0</v>
      </c>
      <c r="F24" s="7">
        <v>165011800</v>
      </c>
    </row>
    <row r="25" spans="1:7">
      <c r="B25" s="2" t="s">
        <v>107</v>
      </c>
      <c r="D25" s="7">
        <v>11629633</v>
      </c>
      <c r="F25" s="7">
        <v>5319877</v>
      </c>
    </row>
    <row r="26" spans="1:7">
      <c r="D26" s="7"/>
      <c r="F26" s="7"/>
    </row>
    <row r="27" spans="1:7" ht="15.75" thickBot="1">
      <c r="D27" s="47">
        <f>SUM(D21:D26)</f>
        <v>855932634</v>
      </c>
      <c r="F27" s="47">
        <f>SUM(F21:F26)</f>
        <v>633899277</v>
      </c>
    </row>
    <row r="28" spans="1:7" ht="15.75" thickTop="1"/>
    <row r="30" spans="1:7">
      <c r="A30" s="48"/>
      <c r="B30" s="1"/>
    </row>
    <row r="31" spans="1:7" ht="48.75" customHeight="1">
      <c r="A31" s="64"/>
      <c r="B31" s="224"/>
      <c r="C31" s="224"/>
      <c r="D31" s="224"/>
      <c r="E31" s="224"/>
      <c r="F31" s="224"/>
      <c r="G31" s="224"/>
    </row>
    <row r="37" spans="3:3">
      <c r="C37" s="2">
        <v>12</v>
      </c>
    </row>
  </sheetData>
  <mergeCells count="5">
    <mergeCell ref="A1:F1"/>
    <mergeCell ref="A2:F2"/>
    <mergeCell ref="A3:F3"/>
    <mergeCell ref="B14:F15"/>
    <mergeCell ref="B31:G31"/>
  </mergeCell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dimension ref="A1:I3"/>
  <sheetViews>
    <sheetView rightToLeft="1" view="pageBreakPreview" zoomScale="60" zoomScaleNormal="100" workbookViewId="0">
      <selection activeCell="G22" sqref="G22"/>
    </sheetView>
  </sheetViews>
  <sheetFormatPr defaultColWidth="9" defaultRowHeight="25.5"/>
  <cols>
    <col min="1" max="5" width="9" style="15"/>
    <col min="6" max="6" width="29.75" style="15" customWidth="1"/>
    <col min="7" max="16384" width="9" style="15"/>
  </cols>
  <sheetData>
    <row r="1" spans="1:9" ht="67.5" customHeight="1" thickBot="1">
      <c r="A1" s="228" t="s">
        <v>0</v>
      </c>
      <c r="B1" s="228"/>
      <c r="C1" s="228"/>
      <c r="D1" s="228"/>
      <c r="E1" s="228"/>
      <c r="F1" s="228"/>
    </row>
    <row r="2" spans="1:9" ht="263.25" customHeight="1" thickTop="1" thickBot="1">
      <c r="A2" s="225" t="s">
        <v>200</v>
      </c>
      <c r="B2" s="226"/>
      <c r="C2" s="226"/>
      <c r="D2" s="226"/>
      <c r="E2" s="226"/>
      <c r="F2" s="227"/>
      <c r="I2" s="17"/>
    </row>
    <row r="3" spans="1:9" ht="26.25" thickTop="1">
      <c r="F3" s="16"/>
    </row>
  </sheetData>
  <mergeCells count="2">
    <mergeCell ref="A2:F2"/>
    <mergeCell ref="A1:F1"/>
  </mergeCell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4.xml><?xml version="1.0" encoding="utf-8"?>
<worksheet xmlns="http://schemas.openxmlformats.org/spreadsheetml/2006/main" xmlns:r="http://schemas.openxmlformats.org/officeDocument/2006/relationships">
  <dimension ref="A1:I33"/>
  <sheetViews>
    <sheetView rightToLeft="1" view="pageBreakPreview" zoomScale="60" zoomScaleNormal="100" workbookViewId="0">
      <selection sqref="A1:E1"/>
    </sheetView>
  </sheetViews>
  <sheetFormatPr defaultColWidth="20.625" defaultRowHeight="24" customHeight="1"/>
  <cols>
    <col min="1" max="1" width="43.25" style="2" customWidth="1"/>
    <col min="2" max="2" width="5.875" style="2" customWidth="1"/>
    <col min="3" max="3" width="20.625" style="2"/>
    <col min="4" max="4" width="5.5" style="2" customWidth="1"/>
    <col min="5" max="5" width="20.625" style="2"/>
    <col min="6" max="6" width="11.375" style="2" customWidth="1"/>
    <col min="7" max="7" width="20.625" style="2"/>
    <col min="8" max="8" width="11.375" style="2" customWidth="1"/>
    <col min="9" max="9" width="22.375" style="2" bestFit="1" customWidth="1"/>
    <col min="10" max="16384" width="20.625" style="2"/>
  </cols>
  <sheetData>
    <row r="1" spans="1:9" ht="24" customHeight="1">
      <c r="A1" s="230" t="s">
        <v>127</v>
      </c>
      <c r="B1" s="230"/>
      <c r="C1" s="230"/>
      <c r="D1" s="230"/>
      <c r="E1" s="230"/>
    </row>
    <row r="2" spans="1:9" ht="12" customHeight="1">
      <c r="A2" s="20"/>
      <c r="B2" s="20"/>
      <c r="C2" s="20"/>
    </row>
    <row r="3" spans="1:9" ht="24" customHeight="1">
      <c r="A3" s="237" t="s">
        <v>128</v>
      </c>
      <c r="B3" s="229" t="s">
        <v>185</v>
      </c>
      <c r="C3" s="229"/>
      <c r="D3" s="229" t="s">
        <v>192</v>
      </c>
      <c r="E3" s="229"/>
      <c r="F3" s="229" t="s">
        <v>201</v>
      </c>
      <c r="G3" s="229"/>
      <c r="H3" s="229" t="s">
        <v>215</v>
      </c>
      <c r="I3" s="229"/>
    </row>
    <row r="4" spans="1:9" ht="24" customHeight="1">
      <c r="A4" s="237"/>
      <c r="B4" s="21" t="s">
        <v>129</v>
      </c>
      <c r="C4" s="21" t="s">
        <v>130</v>
      </c>
      <c r="D4" s="21" t="s">
        <v>129</v>
      </c>
      <c r="E4" s="21" t="s">
        <v>130</v>
      </c>
      <c r="F4" s="78" t="s">
        <v>129</v>
      </c>
      <c r="G4" s="78" t="s">
        <v>130</v>
      </c>
      <c r="H4" s="123" t="s">
        <v>129</v>
      </c>
      <c r="I4" s="123" t="s">
        <v>130</v>
      </c>
    </row>
    <row r="5" spans="1:9" ht="24" customHeight="1">
      <c r="A5" s="46" t="s">
        <v>131</v>
      </c>
      <c r="B5" s="21">
        <v>21</v>
      </c>
      <c r="C5" s="29">
        <v>2412000000</v>
      </c>
      <c r="D5" s="21">
        <v>23</v>
      </c>
      <c r="E5" s="29">
        <v>2720000000</v>
      </c>
      <c r="F5" s="78">
        <v>42</v>
      </c>
      <c r="G5" s="29">
        <v>4888533343</v>
      </c>
      <c r="H5" s="123">
        <v>28</v>
      </c>
      <c r="I5" s="29">
        <v>3577600000</v>
      </c>
    </row>
    <row r="6" spans="1:9" ht="24" customHeight="1">
      <c r="A6" s="46" t="s">
        <v>132</v>
      </c>
      <c r="B6" s="21">
        <v>40</v>
      </c>
      <c r="C6" s="29">
        <v>800000000</v>
      </c>
      <c r="D6" s="21">
        <v>11</v>
      </c>
      <c r="E6" s="29">
        <v>220000000</v>
      </c>
      <c r="F6" s="78">
        <v>20</v>
      </c>
      <c r="G6" s="29">
        <v>400000000</v>
      </c>
      <c r="H6" s="123">
        <v>21</v>
      </c>
      <c r="I6" s="29">
        <v>420000000</v>
      </c>
    </row>
    <row r="7" spans="1:9" ht="24" customHeight="1">
      <c r="A7" s="46" t="s">
        <v>133</v>
      </c>
      <c r="B7" s="21">
        <v>34</v>
      </c>
      <c r="C7" s="29">
        <v>1185000000</v>
      </c>
      <c r="D7" s="21">
        <v>3</v>
      </c>
      <c r="E7" s="29">
        <v>145000000</v>
      </c>
      <c r="F7" s="78">
        <v>16</v>
      </c>
      <c r="G7" s="29">
        <v>655000000</v>
      </c>
      <c r="H7" s="123">
        <v>19</v>
      </c>
      <c r="I7" s="29">
        <v>700000000</v>
      </c>
    </row>
    <row r="8" spans="1:9" ht="24" customHeight="1">
      <c r="A8" s="46" t="s">
        <v>74</v>
      </c>
      <c r="B8" s="21">
        <v>2</v>
      </c>
      <c r="C8" s="29">
        <v>100000000</v>
      </c>
      <c r="D8" s="21">
        <v>0</v>
      </c>
      <c r="E8" s="29">
        <v>0</v>
      </c>
      <c r="F8" s="78">
        <v>0</v>
      </c>
      <c r="G8" s="29">
        <v>0</v>
      </c>
      <c r="H8" s="123">
        <v>3</v>
      </c>
      <c r="I8" s="29">
        <v>750000000</v>
      </c>
    </row>
    <row r="9" spans="1:9" ht="24" customHeight="1">
      <c r="A9" s="46" t="s">
        <v>75</v>
      </c>
      <c r="B9" s="21">
        <v>7</v>
      </c>
      <c r="C9" s="29">
        <v>84000000</v>
      </c>
      <c r="D9" s="21">
        <v>3</v>
      </c>
      <c r="E9" s="29">
        <v>36000000</v>
      </c>
      <c r="F9" s="78">
        <v>5</v>
      </c>
      <c r="G9" s="29">
        <v>60000000</v>
      </c>
      <c r="H9" s="123">
        <v>8</v>
      </c>
      <c r="I9" s="29">
        <v>96000000</v>
      </c>
    </row>
    <row r="10" spans="1:9" ht="24" customHeight="1">
      <c r="A10" s="46" t="s">
        <v>221</v>
      </c>
      <c r="B10" s="123"/>
      <c r="C10" s="29"/>
      <c r="D10" s="123"/>
      <c r="E10" s="29"/>
      <c r="F10" s="123"/>
      <c r="G10" s="29"/>
      <c r="H10" s="123">
        <v>103</v>
      </c>
      <c r="I10" s="29">
        <v>7580800000</v>
      </c>
    </row>
    <row r="11" spans="1:9" ht="24" customHeight="1">
      <c r="A11" s="46" t="s">
        <v>49</v>
      </c>
      <c r="B11" s="65">
        <f>SUM(B5:B9)</f>
        <v>104</v>
      </c>
      <c r="C11" s="29">
        <f>SUM(C5:C9)</f>
        <v>4581000000</v>
      </c>
      <c r="D11" s="21">
        <f>SUM(D5:D9)</f>
        <v>40</v>
      </c>
      <c r="E11" s="29">
        <f>SUM(E5:E9)</f>
        <v>3121000000</v>
      </c>
      <c r="F11" s="78">
        <f t="shared" ref="F11:G11" si="0">SUM(F5:F9)</f>
        <v>83</v>
      </c>
      <c r="G11" s="29">
        <f t="shared" si="0"/>
        <v>6003533343</v>
      </c>
      <c r="H11" s="123">
        <f>SUM(H5:H10)</f>
        <v>182</v>
      </c>
      <c r="I11" s="29">
        <f>SUM(I5:I10)</f>
        <v>13124400000</v>
      </c>
    </row>
    <row r="12" spans="1:9" ht="24" customHeight="1">
      <c r="A12" s="66"/>
      <c r="B12" s="66"/>
      <c r="C12" s="67"/>
      <c r="D12" s="68"/>
    </row>
    <row r="13" spans="1:9" ht="24" customHeight="1">
      <c r="A13" s="66"/>
      <c r="B13" s="66"/>
      <c r="C13" s="67"/>
      <c r="D13" s="68"/>
    </row>
    <row r="14" spans="1:9" ht="24" customHeight="1">
      <c r="A14" s="66"/>
      <c r="B14" s="66"/>
      <c r="C14" s="67"/>
      <c r="D14" s="68"/>
    </row>
    <row r="15" spans="1:9" ht="24" customHeight="1">
      <c r="A15" s="66"/>
      <c r="B15" s="66"/>
      <c r="C15" s="66"/>
      <c r="D15" s="45"/>
    </row>
    <row r="16" spans="1:9" ht="24" customHeight="1">
      <c r="A16" s="231" t="s">
        <v>226</v>
      </c>
      <c r="B16" s="232"/>
      <c r="C16" s="232"/>
      <c r="D16" s="233"/>
    </row>
    <row r="17" spans="1:4" ht="24" customHeight="1">
      <c r="A17" s="18"/>
      <c r="B17" s="231" t="s">
        <v>136</v>
      </c>
      <c r="C17" s="232"/>
      <c r="D17" s="233"/>
    </row>
    <row r="18" spans="1:4" ht="30" customHeight="1">
      <c r="A18" s="124" t="s">
        <v>134</v>
      </c>
      <c r="B18" s="231">
        <v>168</v>
      </c>
      <c r="C18" s="232"/>
      <c r="D18" s="233"/>
    </row>
    <row r="19" spans="1:4" ht="57" customHeight="1">
      <c r="A19" s="125" t="s">
        <v>227</v>
      </c>
      <c r="B19" s="234">
        <v>-28</v>
      </c>
      <c r="C19" s="235"/>
      <c r="D19" s="236"/>
    </row>
    <row r="20" spans="1:4" ht="30" customHeight="1">
      <c r="A20" s="124" t="s">
        <v>135</v>
      </c>
      <c r="B20" s="231">
        <f>B18+B19</f>
        <v>140</v>
      </c>
      <c r="C20" s="232"/>
      <c r="D20" s="233"/>
    </row>
    <row r="21" spans="1:4" ht="14.25" customHeight="1"/>
    <row r="24" spans="1:4" ht="19.5" customHeight="1"/>
    <row r="25" spans="1:4" ht="19.5" customHeight="1"/>
    <row r="26" spans="1:4" ht="19.5" customHeight="1"/>
    <row r="27" spans="1:4" ht="19.5" customHeight="1"/>
    <row r="28" spans="1:4" ht="19.5" customHeight="1"/>
    <row r="29" spans="1:4" ht="19.5" customHeight="1"/>
    <row r="30" spans="1:4" ht="19.5" customHeight="1"/>
    <row r="31" spans="1:4" ht="19.5" customHeight="1"/>
    <row r="32" spans="1:4" ht="19.5" customHeight="1"/>
    <row r="33" ht="19.5" customHeight="1"/>
  </sheetData>
  <mergeCells count="11">
    <mergeCell ref="H3:I3"/>
    <mergeCell ref="F3:G3"/>
    <mergeCell ref="A1:E1"/>
    <mergeCell ref="B20:D20"/>
    <mergeCell ref="B19:D19"/>
    <mergeCell ref="B17:D17"/>
    <mergeCell ref="B18:D18"/>
    <mergeCell ref="A16:D16"/>
    <mergeCell ref="B3:C3"/>
    <mergeCell ref="A3:A4"/>
    <mergeCell ref="D3:E3"/>
  </mergeCells>
  <pageMargins left="0.70866141732283472" right="0.70866141732283472" top="0.74803149606299213" bottom="0.74803149606299213" header="0.31496062992125984" footer="0.31496062992125984"/>
  <pageSetup paperSize="9" scale="68" orientation="landscape" r:id="rId1"/>
</worksheet>
</file>

<file path=xl/worksheets/sheet15.xml><?xml version="1.0" encoding="utf-8"?>
<worksheet xmlns="http://schemas.openxmlformats.org/spreadsheetml/2006/main" xmlns:r="http://schemas.openxmlformats.org/officeDocument/2006/relationships">
  <dimension ref="A1:H26"/>
  <sheetViews>
    <sheetView rightToLeft="1" topLeftCell="A5" zoomScaleNormal="100" workbookViewId="0">
      <selection activeCell="C23" sqref="C23"/>
    </sheetView>
  </sheetViews>
  <sheetFormatPr defaultColWidth="9" defaultRowHeight="15"/>
  <cols>
    <col min="1" max="1" width="28.25" style="2" customWidth="1"/>
    <col min="2" max="2" width="16.25" style="2" customWidth="1"/>
    <col min="3" max="3" width="16.125" style="2" customWidth="1"/>
    <col min="4" max="4" width="15.875" style="2" customWidth="1"/>
    <col min="5" max="7" width="19.25" style="2" customWidth="1"/>
    <col min="8" max="8" width="14.375" style="2" customWidth="1"/>
    <col min="9" max="9" width="19.25" style="2" customWidth="1"/>
    <col min="10" max="16384" width="9" style="2"/>
  </cols>
  <sheetData>
    <row r="1" spans="1:8" s="20" customFormat="1" ht="33" customHeight="1">
      <c r="A1" s="230" t="s">
        <v>234</v>
      </c>
      <c r="B1" s="230"/>
      <c r="C1" s="230"/>
      <c r="D1" s="230"/>
      <c r="E1" s="230"/>
      <c r="F1" s="230"/>
      <c r="G1" s="230"/>
      <c r="H1" s="230"/>
    </row>
    <row r="2" spans="1:8" s="20" customFormat="1" ht="33" customHeight="1">
      <c r="A2" s="52"/>
      <c r="B2" s="52"/>
      <c r="C2" s="52"/>
      <c r="D2" s="52"/>
      <c r="E2" s="52"/>
      <c r="F2" s="83"/>
      <c r="G2" s="81"/>
      <c r="H2" s="52"/>
    </row>
    <row r="3" spans="1:8" s="12" customFormat="1" ht="23.25" customHeight="1">
      <c r="A3" s="69" t="s">
        <v>3</v>
      </c>
      <c r="B3" s="69" t="s">
        <v>196</v>
      </c>
      <c r="C3" s="70" t="s">
        <v>197</v>
      </c>
      <c r="D3" s="69" t="s">
        <v>211</v>
      </c>
      <c r="E3" s="70" t="s">
        <v>208</v>
      </c>
      <c r="F3" s="69" t="s">
        <v>229</v>
      </c>
      <c r="G3" s="70" t="s">
        <v>230</v>
      </c>
      <c r="H3" s="69" t="s">
        <v>198</v>
      </c>
    </row>
    <row r="4" spans="1:8" s="12" customFormat="1" ht="23.25" customHeight="1">
      <c r="A4" s="22" t="s">
        <v>95</v>
      </c>
      <c r="B4" s="69"/>
      <c r="C4" s="69"/>
      <c r="D4" s="69"/>
      <c r="E4" s="69"/>
      <c r="F4" s="69"/>
      <c r="G4" s="69"/>
      <c r="H4" s="69"/>
    </row>
    <row r="5" spans="1:8" ht="23.25" customHeight="1">
      <c r="A5" s="28" t="s">
        <v>137</v>
      </c>
      <c r="B5" s="27">
        <v>500000000</v>
      </c>
      <c r="C5" s="72">
        <v>395833334</v>
      </c>
      <c r="D5" s="72">
        <v>500000000</v>
      </c>
      <c r="E5" s="72">
        <v>416933334</v>
      </c>
      <c r="F5" s="72">
        <v>500000000</v>
      </c>
      <c r="G5" s="72">
        <f>سودوزیان!E9</f>
        <v>505456000</v>
      </c>
      <c r="H5" s="73">
        <f>G5/F5</f>
        <v>1.010912</v>
      </c>
    </row>
    <row r="6" spans="1:8" ht="23.25" customHeight="1">
      <c r="A6" s="28" t="s">
        <v>41</v>
      </c>
      <c r="B6" s="27">
        <v>200000000</v>
      </c>
      <c r="C6" s="72">
        <v>312820386</v>
      </c>
      <c r="D6" s="72">
        <v>300000000</v>
      </c>
      <c r="E6" s="72">
        <v>253312122</v>
      </c>
      <c r="F6" s="72">
        <v>300000000</v>
      </c>
      <c r="G6" s="72">
        <f>سودوزیان!E10</f>
        <v>2325800192</v>
      </c>
      <c r="H6" s="73">
        <f>G6/F6</f>
        <v>7.7526673066666669</v>
      </c>
    </row>
    <row r="7" spans="1:8" ht="23.25" customHeight="1">
      <c r="A7" s="28" t="s">
        <v>51</v>
      </c>
      <c r="B7" s="27">
        <v>2000000000</v>
      </c>
      <c r="C7" s="72">
        <v>0</v>
      </c>
      <c r="D7" s="72"/>
      <c r="E7" s="72"/>
      <c r="F7" s="72"/>
      <c r="G7" s="72">
        <v>0</v>
      </c>
      <c r="H7" s="73">
        <v>0</v>
      </c>
    </row>
    <row r="8" spans="1:8" ht="23.25" customHeight="1" thickBot="1">
      <c r="A8" s="23" t="s">
        <v>138</v>
      </c>
      <c r="B8" s="74">
        <f t="shared" ref="B8:E8" si="0">SUM(B5:B7)</f>
        <v>2700000000</v>
      </c>
      <c r="C8" s="74">
        <f t="shared" si="0"/>
        <v>708653720</v>
      </c>
      <c r="D8" s="74">
        <f>SUM(D5:D7)</f>
        <v>800000000</v>
      </c>
      <c r="E8" s="74">
        <f t="shared" si="0"/>
        <v>670245456</v>
      </c>
      <c r="F8" s="74">
        <f>SUM(F5:F7)</f>
        <v>800000000</v>
      </c>
      <c r="G8" s="74">
        <f t="shared" ref="G8" si="1">SUM(G5:G7)</f>
        <v>2831256192</v>
      </c>
      <c r="H8" s="73">
        <f>G8:G9/F8</f>
        <v>3.53907024</v>
      </c>
    </row>
    <row r="9" spans="1:8" ht="23.25" customHeight="1" thickTop="1">
      <c r="A9" s="24" t="s">
        <v>139</v>
      </c>
      <c r="B9" s="75"/>
      <c r="C9" s="75"/>
      <c r="D9" s="75"/>
      <c r="E9" s="75"/>
      <c r="F9" s="75"/>
      <c r="G9" s="75"/>
      <c r="H9" s="73">
        <v>0</v>
      </c>
    </row>
    <row r="10" spans="1:8" ht="23.25" customHeight="1">
      <c r="A10" s="28" t="s">
        <v>44</v>
      </c>
      <c r="B10" s="27">
        <v>700000000</v>
      </c>
      <c r="C10" s="72">
        <v>540935608</v>
      </c>
      <c r="D10" s="72">
        <v>700000000</v>
      </c>
      <c r="E10" s="72">
        <v>633899277</v>
      </c>
      <c r="F10" s="72">
        <v>700000000</v>
      </c>
      <c r="G10" s="72">
        <f>سودوزیان!E13</f>
        <v>855932634</v>
      </c>
      <c r="H10" s="73">
        <f>G10/F10</f>
        <v>1.2227609057142856</v>
      </c>
    </row>
    <row r="11" spans="1:8" ht="23.25" customHeight="1">
      <c r="A11" s="28" t="s">
        <v>140</v>
      </c>
      <c r="B11" s="27">
        <f t="shared" ref="B11:G11" si="2">SUM(B10)</f>
        <v>700000000</v>
      </c>
      <c r="C11" s="27">
        <f t="shared" si="2"/>
        <v>540935608</v>
      </c>
      <c r="D11" s="27">
        <f t="shared" si="2"/>
        <v>700000000</v>
      </c>
      <c r="E11" s="27">
        <f t="shared" si="2"/>
        <v>633899277</v>
      </c>
      <c r="F11" s="27">
        <f t="shared" si="2"/>
        <v>700000000</v>
      </c>
      <c r="G11" s="27">
        <f t="shared" si="2"/>
        <v>855932634</v>
      </c>
      <c r="H11" s="73">
        <f>G11/F11</f>
        <v>1.2227609057142856</v>
      </c>
    </row>
    <row r="12" spans="1:8" ht="23.25" customHeight="1" thickBot="1">
      <c r="A12" s="23" t="s">
        <v>189</v>
      </c>
      <c r="B12" s="76">
        <f t="shared" ref="B12:E12" si="3">B8-B11</f>
        <v>2000000000</v>
      </c>
      <c r="C12" s="76">
        <f t="shared" si="3"/>
        <v>167718112</v>
      </c>
      <c r="D12" s="76">
        <f>D8-D11</f>
        <v>100000000</v>
      </c>
      <c r="E12" s="76">
        <f t="shared" si="3"/>
        <v>36346179</v>
      </c>
      <c r="F12" s="76">
        <f>F8-F11</f>
        <v>100000000</v>
      </c>
      <c r="G12" s="76">
        <f t="shared" ref="G12" si="4">G8-G11</f>
        <v>1975323558</v>
      </c>
      <c r="H12" s="73">
        <f>G12/F12</f>
        <v>19.753235579999998</v>
      </c>
    </row>
    <row r="13" spans="1:8" ht="15.75" thickTop="1"/>
    <row r="15" spans="1:8" ht="20.25">
      <c r="A15" s="230" t="s">
        <v>141</v>
      </c>
      <c r="B15" s="230"/>
      <c r="C15" s="230"/>
      <c r="D15" s="230"/>
      <c r="E15" s="25"/>
      <c r="F15" s="25"/>
      <c r="G15" s="126"/>
      <c r="H15" s="25"/>
    </row>
    <row r="16" spans="1:8" ht="21.75" customHeight="1">
      <c r="B16" s="48" t="s">
        <v>145</v>
      </c>
      <c r="C16" s="48" t="s">
        <v>146</v>
      </c>
      <c r="D16" s="48" t="s">
        <v>147</v>
      </c>
      <c r="G16" s="127"/>
    </row>
    <row r="17" spans="1:7" ht="31.5" customHeight="1">
      <c r="A17" s="28" t="s">
        <v>142</v>
      </c>
      <c r="B17" s="27">
        <v>346362928</v>
      </c>
      <c r="C17" s="27">
        <v>677559980</v>
      </c>
      <c r="D17" s="26">
        <f>B17/C17</f>
        <v>0.51119153761117941</v>
      </c>
    </row>
    <row r="18" spans="1:7" ht="31.5" customHeight="1">
      <c r="A18" s="28" t="s">
        <v>143</v>
      </c>
      <c r="B18" s="27">
        <v>633601598</v>
      </c>
      <c r="C18" s="27">
        <v>886082605</v>
      </c>
      <c r="D18" s="26">
        <f t="shared" ref="D18:D24" si="5">B18/C18</f>
        <v>0.71505928953429798</v>
      </c>
    </row>
    <row r="19" spans="1:7" ht="31.5" customHeight="1">
      <c r="A19" s="28" t="s">
        <v>144</v>
      </c>
      <c r="B19" s="27">
        <v>570345359</v>
      </c>
      <c r="C19" s="27">
        <v>1712542945</v>
      </c>
      <c r="D19" s="26">
        <f t="shared" si="5"/>
        <v>0.33304003304863106</v>
      </c>
    </row>
    <row r="20" spans="1:7" ht="31.5" customHeight="1">
      <c r="A20" s="28" t="s">
        <v>182</v>
      </c>
      <c r="B20" s="27">
        <v>1382260867</v>
      </c>
      <c r="C20" s="27">
        <v>399738077</v>
      </c>
      <c r="D20" s="26">
        <f t="shared" si="5"/>
        <v>3.4579164371173978</v>
      </c>
      <c r="G20" s="127"/>
    </row>
    <row r="21" spans="1:7" ht="31.5" customHeight="1">
      <c r="A21" s="28" t="s">
        <v>190</v>
      </c>
      <c r="B21" s="27">
        <v>456408959</v>
      </c>
      <c r="C21" s="27">
        <v>652906978</v>
      </c>
      <c r="D21" s="26">
        <f t="shared" si="5"/>
        <v>0.69904132499561067</v>
      </c>
    </row>
    <row r="22" spans="1:7" ht="31.5" customHeight="1">
      <c r="A22" s="28" t="s">
        <v>199</v>
      </c>
      <c r="B22" s="27">
        <v>540935608</v>
      </c>
      <c r="C22" s="27">
        <v>708653720</v>
      </c>
      <c r="D22" s="26">
        <f t="shared" si="5"/>
        <v>0.76332853794939504</v>
      </c>
    </row>
    <row r="23" spans="1:7" ht="31.5" customHeight="1">
      <c r="A23" s="28" t="s">
        <v>206</v>
      </c>
      <c r="B23" s="27">
        <v>633899277</v>
      </c>
      <c r="C23" s="27">
        <v>670245456</v>
      </c>
      <c r="D23" s="26">
        <f t="shared" si="5"/>
        <v>0.94577183825025435</v>
      </c>
    </row>
    <row r="24" spans="1:7" ht="31.5" customHeight="1">
      <c r="A24" s="28" t="s">
        <v>228</v>
      </c>
      <c r="B24" s="27">
        <v>855932634</v>
      </c>
      <c r="C24" s="27">
        <v>2831256192</v>
      </c>
      <c r="D24" s="26">
        <f t="shared" si="5"/>
        <v>0.30231550094919846</v>
      </c>
    </row>
    <row r="25" spans="1:7" ht="26.25" customHeight="1">
      <c r="A25" s="51" t="s">
        <v>49</v>
      </c>
      <c r="B25" s="27">
        <f>SUM(B17:B24)</f>
        <v>5419747230</v>
      </c>
      <c r="C25" s="27">
        <f>SUM(C17:C24)</f>
        <v>8538985953</v>
      </c>
      <c r="D25" s="26">
        <f>SUM(D17:D24)</f>
        <v>7.7276644994559645</v>
      </c>
    </row>
    <row r="26" spans="1:7">
      <c r="B26" s="7"/>
      <c r="C26" s="7"/>
      <c r="D26" s="7"/>
    </row>
  </sheetData>
  <mergeCells count="2">
    <mergeCell ref="A1:H1"/>
    <mergeCell ref="A15:D15"/>
  </mergeCells>
  <pageMargins left="0.70866141732283472" right="0.70866141732283472" top="0.74803149606299213" bottom="0.74803149606299213" header="0.31496062992125984" footer="0.31496062992125984"/>
  <pageSetup paperSize="9" scale="77" orientation="landscape" r:id="rId1"/>
</worksheet>
</file>

<file path=xl/worksheets/sheet16.xml><?xml version="1.0" encoding="utf-8"?>
<worksheet xmlns="http://schemas.openxmlformats.org/spreadsheetml/2006/main" xmlns:r="http://schemas.openxmlformats.org/officeDocument/2006/relationships">
  <dimension ref="A1:E44"/>
  <sheetViews>
    <sheetView rightToLeft="1" tabSelected="1" view="pageBreakPreview" topLeftCell="B1" zoomScale="60" zoomScaleNormal="100" workbookViewId="0">
      <selection activeCell="C3" sqref="C3:E3"/>
    </sheetView>
  </sheetViews>
  <sheetFormatPr defaultRowHeight="14.25"/>
  <cols>
    <col min="1" max="1" width="17.25" customWidth="1"/>
    <col min="2" max="2" width="22.875" customWidth="1"/>
    <col min="3" max="4" width="26" customWidth="1"/>
    <col min="5" max="5" width="22.375" customWidth="1"/>
  </cols>
  <sheetData>
    <row r="1" spans="1:5" s="20" customFormat="1" ht="41.25" customHeight="1">
      <c r="A1" s="242" t="s">
        <v>148</v>
      </c>
      <c r="B1" s="242"/>
      <c r="C1" s="242"/>
      <c r="D1" s="242"/>
      <c r="E1" s="242"/>
    </row>
    <row r="2" spans="1:5" s="19" customFormat="1" ht="32.25" customHeight="1">
      <c r="A2" s="79" t="s">
        <v>149</v>
      </c>
      <c r="B2" s="79" t="s">
        <v>150</v>
      </c>
      <c r="C2" s="186" t="s">
        <v>286</v>
      </c>
      <c r="D2" s="186" t="s">
        <v>287</v>
      </c>
      <c r="E2" s="79" t="s">
        <v>151</v>
      </c>
    </row>
    <row r="3" spans="1:5" s="20" customFormat="1" ht="32.25" customHeight="1">
      <c r="A3" s="79">
        <v>1391</v>
      </c>
      <c r="B3" s="29">
        <v>19545662339</v>
      </c>
      <c r="C3" s="29">
        <v>6004039763</v>
      </c>
      <c r="D3" s="29">
        <v>8086479637</v>
      </c>
      <c r="E3" s="30">
        <v>5455142939</v>
      </c>
    </row>
    <row r="4" spans="1:5" s="20" customFormat="1" ht="32.25" customHeight="1">
      <c r="A4" s="79">
        <v>1392</v>
      </c>
      <c r="B4" s="29">
        <v>25471012983</v>
      </c>
      <c r="C4" s="29">
        <v>6665071884</v>
      </c>
      <c r="D4" s="29">
        <v>13406493739</v>
      </c>
      <c r="E4" s="30">
        <v>5399447360</v>
      </c>
    </row>
    <row r="5" spans="1:5" s="20" customFormat="1" ht="32.25" customHeight="1">
      <c r="A5" s="79">
        <v>1393</v>
      </c>
      <c r="B5" s="29">
        <v>20879290684</v>
      </c>
      <c r="C5" s="29">
        <v>3242882443</v>
      </c>
      <c r="D5" s="29">
        <v>11617295422</v>
      </c>
      <c r="E5" s="30">
        <v>6019112819</v>
      </c>
    </row>
    <row r="6" spans="1:5" s="20" customFormat="1" ht="37.5" customHeight="1">
      <c r="A6" s="79">
        <v>1394</v>
      </c>
      <c r="B6" s="29">
        <v>16782603992</v>
      </c>
      <c r="C6" s="29">
        <v>5016450161</v>
      </c>
      <c r="D6" s="29">
        <v>7195960203</v>
      </c>
      <c r="E6" s="30">
        <v>4570193628</v>
      </c>
    </row>
    <row r="7" spans="1:5" s="20" customFormat="1" ht="37.5" customHeight="1">
      <c r="A7" s="79">
        <v>1395</v>
      </c>
      <c r="B7" s="29">
        <v>18154787645</v>
      </c>
      <c r="C7" s="29">
        <v>5884504559</v>
      </c>
      <c r="D7" s="29">
        <v>7955434714</v>
      </c>
      <c r="E7" s="30">
        <v>4314848372</v>
      </c>
    </row>
    <row r="8" spans="1:5" s="20" customFormat="1" ht="37.5" customHeight="1">
      <c r="A8" s="79">
        <v>1396</v>
      </c>
      <c r="B8" s="29">
        <v>21082168528</v>
      </c>
      <c r="C8" s="29">
        <v>9380135404</v>
      </c>
      <c r="D8" s="29">
        <v>7314765365</v>
      </c>
      <c r="E8" s="30">
        <v>4387267761</v>
      </c>
    </row>
    <row r="9" spans="1:5" s="20" customFormat="1" ht="37.5" customHeight="1">
      <c r="A9" s="80">
        <v>1397</v>
      </c>
      <c r="B9" s="29">
        <v>35508308233</v>
      </c>
      <c r="C9" s="29">
        <v>23854168751</v>
      </c>
      <c r="D9" s="29">
        <v>7236310497</v>
      </c>
      <c r="E9" s="30">
        <v>4417828985</v>
      </c>
    </row>
    <row r="10" spans="1:5" s="20" customFormat="1" ht="37.5" customHeight="1">
      <c r="A10" s="123">
        <v>1398</v>
      </c>
      <c r="B10" s="29">
        <f>'تراز نامه '!C22</f>
        <v>37038830712</v>
      </c>
      <c r="C10" s="29">
        <v>23557659022</v>
      </c>
      <c r="D10" s="29">
        <v>6535092194</v>
      </c>
      <c r="E10" s="30">
        <f>'تراز نامه '!H21</f>
        <v>6946079496</v>
      </c>
    </row>
    <row r="11" spans="1:5" s="20" customFormat="1" ht="37.5" customHeight="1">
      <c r="A11" s="242" t="s">
        <v>183</v>
      </c>
      <c r="B11" s="242"/>
      <c r="C11" s="242"/>
      <c r="D11" s="242"/>
      <c r="E11" s="242"/>
    </row>
    <row r="12" spans="1:5" s="20" customFormat="1" ht="32.25" customHeight="1">
      <c r="A12" s="238" t="s">
        <v>231</v>
      </c>
      <c r="B12" s="239"/>
      <c r="C12" s="240"/>
      <c r="D12" s="187"/>
      <c r="E12" s="46">
        <v>267</v>
      </c>
    </row>
    <row r="13" spans="1:5" ht="29.25" customHeight="1">
      <c r="A13" s="238" t="s">
        <v>232</v>
      </c>
      <c r="B13" s="239"/>
      <c r="C13" s="240"/>
      <c r="D13" s="187"/>
      <c r="E13" s="46">
        <v>20</v>
      </c>
    </row>
    <row r="14" spans="1:5">
      <c r="A14" s="241"/>
      <c r="B14" s="241"/>
      <c r="C14" s="241"/>
      <c r="D14" s="188"/>
    </row>
    <row r="44" ht="18" customHeight="1"/>
  </sheetData>
  <mergeCells count="5">
    <mergeCell ref="A12:C12"/>
    <mergeCell ref="A14:C14"/>
    <mergeCell ref="A11:E11"/>
    <mergeCell ref="A13:C13"/>
    <mergeCell ref="A1:E1"/>
  </mergeCell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dimension ref="A1:F19"/>
  <sheetViews>
    <sheetView rightToLeft="1" view="pageBreakPreview" zoomScale="60" zoomScaleNormal="100" workbookViewId="0">
      <selection activeCell="A2" sqref="A2"/>
    </sheetView>
  </sheetViews>
  <sheetFormatPr defaultColWidth="9" defaultRowHeight="15"/>
  <cols>
    <col min="1" max="1" width="34.875" style="2" customWidth="1"/>
    <col min="2" max="2" width="19.25" style="2" customWidth="1"/>
    <col min="3" max="3" width="20.5" style="2" customWidth="1"/>
    <col min="4" max="4" width="19.125" style="2" customWidth="1"/>
    <col min="5" max="5" width="19.75" style="2" customWidth="1"/>
    <col min="6" max="6" width="16.375" style="2" bestFit="1" customWidth="1"/>
    <col min="7" max="16384" width="9" style="2"/>
  </cols>
  <sheetData>
    <row r="1" spans="1:6" s="34" customFormat="1" ht="33.75" customHeight="1">
      <c r="A1" s="243" t="s">
        <v>284</v>
      </c>
      <c r="B1" s="243"/>
      <c r="C1" s="243"/>
      <c r="D1" s="243"/>
      <c r="E1" s="243"/>
    </row>
    <row r="2" spans="1:6" s="34" customFormat="1" ht="33.75" customHeight="1">
      <c r="A2" s="82"/>
      <c r="B2" s="82"/>
      <c r="C2" s="82"/>
      <c r="D2" s="82"/>
      <c r="E2" s="82"/>
    </row>
    <row r="3" spans="1:6" s="34" customFormat="1" ht="18">
      <c r="B3" s="131" t="s">
        <v>207</v>
      </c>
      <c r="C3" s="131" t="s">
        <v>212</v>
      </c>
      <c r="D3" s="69" t="s">
        <v>229</v>
      </c>
      <c r="E3" s="70" t="s">
        <v>230</v>
      </c>
      <c r="F3" s="38" t="s">
        <v>233</v>
      </c>
    </row>
    <row r="4" spans="1:6" s="34" customFormat="1" ht="31.5" customHeight="1">
      <c r="A4" s="38" t="s">
        <v>153</v>
      </c>
      <c r="B4" s="38"/>
      <c r="C4" s="38"/>
      <c r="D4" s="69"/>
      <c r="E4" s="70"/>
      <c r="F4" s="38"/>
    </row>
    <row r="5" spans="1:6" s="34" customFormat="1" ht="31.5" customHeight="1">
      <c r="A5" s="38" t="s">
        <v>152</v>
      </c>
      <c r="B5" s="36">
        <v>500000000</v>
      </c>
      <c r="C5" s="36">
        <v>416933334</v>
      </c>
      <c r="D5" s="72">
        <v>500000000</v>
      </c>
      <c r="E5" s="128">
        <f>'درآمد هزینه'!G5</f>
        <v>505456000</v>
      </c>
      <c r="F5" s="72">
        <v>500000000</v>
      </c>
    </row>
    <row r="6" spans="1:6" s="34" customFormat="1" ht="31.5" customHeight="1">
      <c r="A6" s="38" t="s">
        <v>41</v>
      </c>
      <c r="B6" s="36">
        <v>300000000</v>
      </c>
      <c r="C6" s="36">
        <v>253312122</v>
      </c>
      <c r="D6" s="72">
        <v>300000000</v>
      </c>
      <c r="E6" s="128">
        <f>'درآمد هزینه'!G6</f>
        <v>2325800192</v>
      </c>
      <c r="F6" s="72">
        <v>1000000000</v>
      </c>
    </row>
    <row r="7" spans="1:6" s="34" customFormat="1" ht="31.5" customHeight="1" thickBot="1">
      <c r="A7" s="77" t="s">
        <v>155</v>
      </c>
      <c r="B7" s="37">
        <f>SUM(B5:B6)</f>
        <v>800000000</v>
      </c>
      <c r="C7" s="37">
        <f>SUM(C5:C6)</f>
        <v>670245456</v>
      </c>
      <c r="D7" s="74">
        <f>SUM(D5:D6)</f>
        <v>800000000</v>
      </c>
      <c r="E7" s="74">
        <f>SUM(E5:E6)</f>
        <v>2831256192</v>
      </c>
      <c r="F7" s="185">
        <f>SUM(F5:F6)</f>
        <v>1500000000</v>
      </c>
    </row>
    <row r="8" spans="1:6" s="34" customFormat="1" ht="31.5" customHeight="1" thickTop="1">
      <c r="A8" s="34" t="s">
        <v>154</v>
      </c>
      <c r="B8" s="35"/>
      <c r="C8" s="35"/>
      <c r="D8" s="75"/>
      <c r="E8" s="129"/>
      <c r="F8" s="130"/>
    </row>
    <row r="9" spans="1:6" s="34" customFormat="1" ht="31.5" customHeight="1">
      <c r="A9" s="38" t="s">
        <v>44</v>
      </c>
      <c r="B9" s="36">
        <v>700000000</v>
      </c>
      <c r="C9" s="36">
        <v>633899277</v>
      </c>
      <c r="D9" s="72">
        <v>700000000</v>
      </c>
      <c r="E9" s="128">
        <f>'درآمد هزینه'!G10</f>
        <v>855932634</v>
      </c>
      <c r="F9" s="72">
        <v>1000000000</v>
      </c>
    </row>
    <row r="10" spans="1:6" s="34" customFormat="1" ht="31.5" customHeight="1">
      <c r="A10" s="38" t="s">
        <v>140</v>
      </c>
      <c r="B10" s="36">
        <v>700000000</v>
      </c>
      <c r="C10" s="36">
        <f>SUM(C9)</f>
        <v>633899277</v>
      </c>
      <c r="D10" s="27">
        <f>SUM(D9)</f>
        <v>700000000</v>
      </c>
      <c r="E10" s="71">
        <f>SUM(E9)</f>
        <v>855932634</v>
      </c>
      <c r="F10" s="27">
        <f>SUM(F9)</f>
        <v>1000000000</v>
      </c>
    </row>
    <row r="11" spans="1:6" s="34" customFormat="1" ht="31.5" customHeight="1" thickBot="1">
      <c r="A11" s="77" t="s">
        <v>184</v>
      </c>
      <c r="B11" s="37">
        <f>B7-B10</f>
        <v>100000000</v>
      </c>
      <c r="C11" s="37">
        <f>C7-C10</f>
        <v>36346179</v>
      </c>
      <c r="D11" s="76">
        <f>D7-D10</f>
        <v>100000000</v>
      </c>
      <c r="E11" s="76">
        <f>E7-E10</f>
        <v>1975323558</v>
      </c>
      <c r="F11" s="184">
        <f>F7-F10</f>
        <v>500000000</v>
      </c>
    </row>
    <row r="12" spans="1:6" s="34" customFormat="1" ht="18.75" thickTop="1">
      <c r="B12" s="35"/>
      <c r="C12" s="35"/>
      <c r="D12" s="35"/>
      <c r="E12" s="35"/>
    </row>
    <row r="13" spans="1:6" s="34" customFormat="1" ht="18">
      <c r="B13" s="35"/>
      <c r="C13" s="35"/>
      <c r="D13" s="35"/>
      <c r="E13" s="35"/>
    </row>
    <row r="14" spans="1:6" s="34" customFormat="1" ht="18">
      <c r="B14" s="35"/>
      <c r="C14" s="35"/>
      <c r="D14" s="35"/>
      <c r="E14" s="35"/>
    </row>
    <row r="15" spans="1:6" s="34" customFormat="1" ht="18">
      <c r="B15" s="35"/>
      <c r="C15" s="35"/>
      <c r="D15" s="35"/>
      <c r="E15" s="35"/>
    </row>
    <row r="16" spans="1:6" s="34" customFormat="1" ht="18"/>
    <row r="17" s="34" customFormat="1" ht="18"/>
    <row r="18" s="34" customFormat="1" ht="18"/>
    <row r="19" s="34" customFormat="1" ht="18"/>
  </sheetData>
  <mergeCells count="1">
    <mergeCell ref="A1:E1"/>
  </mergeCells>
  <pageMargins left="0.70866141732283472" right="0.70866141732283472" top="0.74803149606299213" bottom="0.74803149606299213" header="0.31496062992125984" footer="0.31496062992125984"/>
  <pageSetup paperSize="9" scale="92" orientation="landscape" r:id="rId1"/>
</worksheet>
</file>

<file path=xl/worksheets/sheet18.xml><?xml version="1.0" encoding="utf-8"?>
<worksheet xmlns="http://schemas.openxmlformats.org/spreadsheetml/2006/main" xmlns:r="http://schemas.openxmlformats.org/officeDocument/2006/relationships">
  <dimension ref="A1:D5"/>
  <sheetViews>
    <sheetView rightToLeft="1" zoomScaleNormal="100" workbookViewId="0">
      <selection activeCell="A5" sqref="A5"/>
    </sheetView>
  </sheetViews>
  <sheetFormatPr defaultRowHeight="14.25"/>
  <cols>
    <col min="1" max="1" width="32.625" customWidth="1"/>
    <col min="2" max="3" width="22" customWidth="1"/>
  </cols>
  <sheetData>
    <row r="1" spans="1:4" ht="119.25" customHeight="1">
      <c r="A1" s="31" t="s">
        <v>9</v>
      </c>
      <c r="B1" s="32" t="s">
        <v>10</v>
      </c>
      <c r="C1" s="32" t="s">
        <v>11</v>
      </c>
      <c r="D1" s="33"/>
    </row>
    <row r="2" spans="1:4" ht="77.25" customHeight="1">
      <c r="A2" s="20" t="s">
        <v>12</v>
      </c>
      <c r="B2" s="20" t="s">
        <v>124</v>
      </c>
    </row>
    <row r="3" spans="1:4" ht="77.25" customHeight="1">
      <c r="A3" s="20" t="s">
        <v>13</v>
      </c>
      <c r="B3" s="20" t="s">
        <v>125</v>
      </c>
    </row>
    <row r="4" spans="1:4" ht="77.25" customHeight="1">
      <c r="A4" s="20" t="s">
        <v>214</v>
      </c>
      <c r="B4" s="20" t="s">
        <v>125</v>
      </c>
    </row>
    <row r="5" spans="1:4" ht="77.25" customHeight="1">
      <c r="A5" s="20" t="s">
        <v>14</v>
      </c>
      <c r="B5" s="20" t="s">
        <v>126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28"/>
  <sheetViews>
    <sheetView rightToLeft="1" view="pageBreakPreview" zoomScale="60" zoomScaleNormal="100" workbookViewId="0">
      <selection activeCell="J20" sqref="J20"/>
    </sheetView>
  </sheetViews>
  <sheetFormatPr defaultColWidth="9" defaultRowHeight="15"/>
  <cols>
    <col min="1" max="1" width="22.5" style="7" customWidth="1"/>
    <col min="2" max="2" width="7.375" style="7" customWidth="1"/>
    <col min="3" max="3" width="17.375" style="7" customWidth="1"/>
    <col min="4" max="4" width="1.375" style="7" customWidth="1"/>
    <col min="5" max="5" width="16.25" style="7" customWidth="1"/>
    <col min="6" max="6" width="22.75" style="7" customWidth="1"/>
    <col min="7" max="7" width="6.625" style="7" customWidth="1"/>
    <col min="8" max="8" width="21.375" style="7" customWidth="1"/>
    <col min="9" max="9" width="1.125" style="7" customWidth="1"/>
    <col min="10" max="10" width="18.625" style="7" customWidth="1"/>
    <col min="11" max="13" width="13.375" style="2" customWidth="1"/>
    <col min="14" max="16384" width="9" style="2"/>
  </cols>
  <sheetData>
    <row r="1" spans="1:10" ht="37.5" customHeight="1">
      <c r="A1" s="194" t="s">
        <v>15</v>
      </c>
      <c r="B1" s="194"/>
      <c r="C1" s="194"/>
      <c r="D1" s="194"/>
      <c r="E1" s="194"/>
      <c r="F1" s="194"/>
      <c r="G1" s="194"/>
      <c r="H1" s="194"/>
      <c r="I1" s="194"/>
      <c r="J1" s="194"/>
    </row>
    <row r="2" spans="1:10" ht="15.75">
      <c r="A2" s="194" t="s">
        <v>5</v>
      </c>
      <c r="B2" s="194"/>
      <c r="C2" s="194"/>
      <c r="D2" s="194"/>
      <c r="E2" s="194"/>
      <c r="F2" s="194"/>
      <c r="G2" s="194"/>
      <c r="H2" s="194"/>
      <c r="I2" s="194"/>
      <c r="J2" s="194"/>
    </row>
    <row r="3" spans="1:10" ht="21.75" customHeight="1">
      <c r="A3" s="194" t="s">
        <v>216</v>
      </c>
      <c r="B3" s="194"/>
      <c r="C3" s="194"/>
      <c r="D3" s="194"/>
      <c r="E3" s="194"/>
      <c r="F3" s="194"/>
      <c r="G3" s="194"/>
      <c r="H3" s="194"/>
      <c r="I3" s="194"/>
      <c r="J3" s="194"/>
    </row>
    <row r="4" spans="1:10" ht="42" customHeight="1">
      <c r="A4" s="195" t="s">
        <v>16</v>
      </c>
      <c r="C4" s="118" t="s">
        <v>215</v>
      </c>
      <c r="D4" s="118"/>
      <c r="E4" s="175" t="s">
        <v>201</v>
      </c>
      <c r="F4" s="195" t="s">
        <v>17</v>
      </c>
      <c r="H4" s="118" t="s">
        <v>215</v>
      </c>
      <c r="I4" s="50"/>
      <c r="J4" s="175" t="s">
        <v>201</v>
      </c>
    </row>
    <row r="5" spans="1:10">
      <c r="A5" s="195"/>
      <c r="B5" s="40" t="s">
        <v>19</v>
      </c>
      <c r="C5" s="177" t="s">
        <v>18</v>
      </c>
      <c r="D5" s="50"/>
      <c r="E5" s="177" t="s">
        <v>18</v>
      </c>
      <c r="F5" s="195"/>
      <c r="G5" s="40" t="s">
        <v>19</v>
      </c>
      <c r="H5" s="177" t="s">
        <v>18</v>
      </c>
      <c r="I5" s="50"/>
      <c r="J5" s="177" t="s">
        <v>18</v>
      </c>
    </row>
    <row r="6" spans="1:10" ht="22.5" customHeight="1">
      <c r="A6" s="7" t="s">
        <v>97</v>
      </c>
      <c r="F6" s="57" t="s">
        <v>99</v>
      </c>
    </row>
    <row r="7" spans="1:10" ht="22.5" customHeight="1">
      <c r="A7" s="7" t="s">
        <v>20</v>
      </c>
      <c r="B7" s="41">
        <v>5</v>
      </c>
      <c r="C7" s="7">
        <f>'5-6'!D16</f>
        <v>2178004144</v>
      </c>
      <c r="E7" s="7">
        <v>993242135</v>
      </c>
      <c r="F7" s="7" t="s">
        <v>27</v>
      </c>
      <c r="G7" s="50">
        <v>8</v>
      </c>
      <c r="H7" s="7">
        <f>'10-11-12'!D10</f>
        <v>959723575</v>
      </c>
      <c r="J7" s="7">
        <v>959723575</v>
      </c>
    </row>
    <row r="8" spans="1:10" ht="22.5" customHeight="1">
      <c r="A8" s="7" t="s">
        <v>21</v>
      </c>
      <c r="B8" s="41">
        <v>6</v>
      </c>
      <c r="C8" s="7">
        <f>'5-6'!D25</f>
        <v>20833901908</v>
      </c>
      <c r="E8" s="7">
        <v>19988141438</v>
      </c>
      <c r="F8" s="7" t="s">
        <v>28</v>
      </c>
      <c r="G8" s="50">
        <v>9</v>
      </c>
      <c r="H8" s="7">
        <f>'10-11-12'!D22</f>
        <v>3178610042</v>
      </c>
      <c r="J8" s="7">
        <v>3200705492</v>
      </c>
    </row>
    <row r="9" spans="1:10" ht="22.5" customHeight="1">
      <c r="A9" s="7" t="s">
        <v>22</v>
      </c>
      <c r="B9" s="41">
        <v>7</v>
      </c>
      <c r="C9" s="7">
        <f>'7'!D11</f>
        <v>14026924660</v>
      </c>
      <c r="E9" s="7">
        <v>14526924660</v>
      </c>
      <c r="F9" s="7" t="s">
        <v>29</v>
      </c>
      <c r="G9" s="50">
        <v>10</v>
      </c>
      <c r="H9" s="7">
        <f>'10-11-12'!D36</f>
        <v>915541140</v>
      </c>
      <c r="J9" s="7">
        <v>1594663993</v>
      </c>
    </row>
    <row r="10" spans="1:10" ht="22.5" customHeight="1">
      <c r="B10" s="41"/>
      <c r="C10" s="7">
        <v>0</v>
      </c>
      <c r="F10" s="7" t="s">
        <v>156</v>
      </c>
      <c r="G10" s="50">
        <v>12</v>
      </c>
      <c r="H10" s="7">
        <f>'14'!K15</f>
        <v>1481217437</v>
      </c>
      <c r="J10" s="7">
        <v>1481217437</v>
      </c>
    </row>
    <row r="11" spans="1:10" ht="22.5" customHeight="1">
      <c r="A11" s="7" t="s">
        <v>23</v>
      </c>
      <c r="B11" s="41"/>
      <c r="C11" s="42">
        <f>SUM(C7:C10)</f>
        <v>37038830712</v>
      </c>
      <c r="E11" s="42">
        <f>SUM(E7:E10)</f>
        <v>35508308233</v>
      </c>
      <c r="F11" s="7" t="s">
        <v>30</v>
      </c>
      <c r="G11" s="50"/>
      <c r="H11" s="42">
        <f>SUM(H7:H10)</f>
        <v>6535092194</v>
      </c>
      <c r="J11" s="42">
        <f>SUM(J7:J10)</f>
        <v>7236310497</v>
      </c>
    </row>
    <row r="12" spans="1:10" ht="22.5" customHeight="1">
      <c r="A12" s="7" t="s">
        <v>98</v>
      </c>
      <c r="B12" s="41"/>
      <c r="F12" s="7" t="s">
        <v>100</v>
      </c>
      <c r="G12" s="50"/>
    </row>
    <row r="13" spans="1:10" ht="22.5" customHeight="1">
      <c r="A13" s="7" t="s">
        <v>25</v>
      </c>
      <c r="B13" s="41">
        <v>0</v>
      </c>
      <c r="C13" s="7">
        <v>0</v>
      </c>
      <c r="E13" s="7">
        <v>0</v>
      </c>
      <c r="F13" s="7" t="s">
        <v>123</v>
      </c>
      <c r="G13" s="50">
        <v>11</v>
      </c>
      <c r="H13" s="7">
        <f>'10-11-12'!D45</f>
        <v>23557659022</v>
      </c>
      <c r="J13" s="7">
        <v>23854168751</v>
      </c>
    </row>
    <row r="14" spans="1:10" ht="22.5" customHeight="1">
      <c r="A14" s="7" t="s">
        <v>26</v>
      </c>
      <c r="B14" s="50"/>
      <c r="C14" s="42">
        <f>C13</f>
        <v>0</v>
      </c>
      <c r="E14" s="42">
        <f>E13</f>
        <v>0</v>
      </c>
      <c r="F14" s="7" t="s">
        <v>31</v>
      </c>
      <c r="G14" s="50"/>
      <c r="H14" s="42">
        <f>H13</f>
        <v>23557659022</v>
      </c>
      <c r="J14" s="42">
        <f>J13</f>
        <v>23854168751</v>
      </c>
    </row>
    <row r="15" spans="1:10" ht="22.5" customHeight="1">
      <c r="F15" s="7" t="s">
        <v>32</v>
      </c>
      <c r="G15" s="50"/>
      <c r="H15" s="42">
        <f>H11+H14</f>
        <v>30092751216</v>
      </c>
      <c r="J15" s="42">
        <f>J11+J14</f>
        <v>31090479248</v>
      </c>
    </row>
    <row r="16" spans="1:10" ht="22.5" customHeight="1">
      <c r="F16" s="7" t="s">
        <v>101</v>
      </c>
      <c r="G16" s="50"/>
    </row>
    <row r="17" spans="1:10" ht="22.5" customHeight="1">
      <c r="F17" s="7" t="s">
        <v>33</v>
      </c>
      <c r="G17" s="50">
        <v>13</v>
      </c>
      <c r="H17" s="7">
        <f>'13-14-15'!D10</f>
        <v>5000000000</v>
      </c>
      <c r="J17" s="7">
        <v>4447073047</v>
      </c>
    </row>
    <row r="18" spans="1:10" ht="22.5" customHeight="1">
      <c r="F18" s="7" t="s">
        <v>34</v>
      </c>
      <c r="G18" s="50">
        <v>14</v>
      </c>
      <c r="H18" s="7">
        <f>J18+سودوزیان!E21</f>
        <v>312361235.89999998</v>
      </c>
      <c r="J18" s="7">
        <v>213595058</v>
      </c>
    </row>
    <row r="19" spans="1:10" ht="22.5" customHeight="1">
      <c r="F19" s="7" t="s">
        <v>35</v>
      </c>
      <c r="G19" s="50">
        <v>15</v>
      </c>
      <c r="H19" s="7">
        <f>J19+سودوزیان!E22</f>
        <v>68757453.579999998</v>
      </c>
      <c r="J19" s="7">
        <v>49004218</v>
      </c>
    </row>
    <row r="20" spans="1:10" ht="22.5" customHeight="1">
      <c r="F20" s="7" t="s">
        <v>181</v>
      </c>
      <c r="G20" s="50">
        <v>18</v>
      </c>
      <c r="H20" s="7">
        <f>سودوزیان!E26</f>
        <v>1564960806.52</v>
      </c>
      <c r="J20" s="7">
        <v>-291843338</v>
      </c>
    </row>
    <row r="21" spans="1:10" ht="22.5" customHeight="1">
      <c r="F21" s="7" t="s">
        <v>36</v>
      </c>
      <c r="G21" s="50"/>
      <c r="H21" s="42">
        <f>SUM(H17:H20)</f>
        <v>6946079496</v>
      </c>
      <c r="J21" s="42">
        <f>SUM(J17:J20)</f>
        <v>4417828985</v>
      </c>
    </row>
    <row r="22" spans="1:10" ht="22.5" customHeight="1" thickBot="1">
      <c r="A22" s="7" t="s">
        <v>38</v>
      </c>
      <c r="C22" s="44">
        <f>C11+C14</f>
        <v>37038830712</v>
      </c>
      <c r="E22" s="44">
        <f>E11+E14</f>
        <v>35508308233</v>
      </c>
      <c r="F22" s="7" t="s">
        <v>37</v>
      </c>
      <c r="G22" s="50"/>
      <c r="H22" s="44">
        <f>H15+H21</f>
        <v>37038830712</v>
      </c>
      <c r="J22" s="44">
        <f>J15+J21</f>
        <v>35508308233</v>
      </c>
    </row>
    <row r="23" spans="1:10" ht="22.5" customHeight="1" thickTop="1"/>
    <row r="24" spans="1:10" ht="22.5" customHeight="1">
      <c r="A24" s="193"/>
      <c r="B24" s="193"/>
      <c r="C24" s="193"/>
      <c r="D24" s="193"/>
      <c r="E24" s="193"/>
      <c r="F24" s="193"/>
      <c r="G24" s="193"/>
      <c r="H24" s="193"/>
      <c r="I24" s="193"/>
      <c r="J24" s="193"/>
    </row>
    <row r="25" spans="1:10" ht="18">
      <c r="A25" s="191">
        <v>1</v>
      </c>
      <c r="B25" s="192"/>
      <c r="C25" s="192"/>
      <c r="D25" s="192"/>
      <c r="E25" s="192"/>
      <c r="F25" s="192"/>
      <c r="G25" s="192"/>
      <c r="H25" s="192"/>
      <c r="I25" s="192"/>
      <c r="J25" s="192"/>
    </row>
    <row r="28" spans="1:10">
      <c r="F28" s="7">
        <f>H22-C22</f>
        <v>0</v>
      </c>
    </row>
  </sheetData>
  <mergeCells count="7">
    <mergeCell ref="A25:J25"/>
    <mergeCell ref="A24:J24"/>
    <mergeCell ref="A1:J1"/>
    <mergeCell ref="A2:J2"/>
    <mergeCell ref="A3:J3"/>
    <mergeCell ref="F4:F5"/>
    <mergeCell ref="A4:A5"/>
  </mergeCells>
  <pageMargins left="0.70866141732283472" right="0.70866141732283472" top="0.74803149606299213" bottom="0.74803149606299213" header="0.31496062992125984" footer="0.31496062992125984"/>
  <pageSetup paperSize="9" scale="81"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dimension ref="A1:L41"/>
  <sheetViews>
    <sheetView rightToLeft="1" view="pageBreakPreview" zoomScale="60" zoomScaleNormal="100" workbookViewId="0">
      <selection activeCell="C29" sqref="C29"/>
    </sheetView>
  </sheetViews>
  <sheetFormatPr defaultColWidth="9" defaultRowHeight="15.75"/>
  <cols>
    <col min="1" max="1" width="42.125" style="14" customWidth="1"/>
    <col min="2" max="2" width="1.25" style="14" customWidth="1"/>
    <col min="3" max="3" width="17.5" style="14" customWidth="1"/>
    <col min="4" max="4" width="1.75" style="14" customWidth="1"/>
    <col min="5" max="5" width="16.625" style="14" customWidth="1"/>
    <col min="6" max="6" width="1.875" style="14" customWidth="1"/>
    <col min="7" max="7" width="19.25" style="14" customWidth="1"/>
    <col min="8" max="16384" width="9" style="14"/>
  </cols>
  <sheetData>
    <row r="1" spans="1:12" ht="24.75" customHeight="1">
      <c r="A1" s="196" t="s">
        <v>15</v>
      </c>
      <c r="B1" s="196"/>
      <c r="C1" s="196"/>
      <c r="D1" s="196"/>
      <c r="E1" s="196"/>
      <c r="F1" s="196"/>
      <c r="G1" s="196"/>
      <c r="H1" s="84"/>
      <c r="I1" s="84"/>
      <c r="J1" s="84"/>
      <c r="K1" s="84"/>
      <c r="L1" s="84"/>
    </row>
    <row r="2" spans="1:12" ht="24.75" customHeight="1">
      <c r="A2" s="196" t="s">
        <v>39</v>
      </c>
      <c r="B2" s="196"/>
      <c r="C2" s="196"/>
      <c r="D2" s="196"/>
      <c r="E2" s="196"/>
      <c r="F2" s="196"/>
      <c r="G2" s="196"/>
      <c r="H2" s="84"/>
      <c r="I2" s="84"/>
      <c r="J2" s="84"/>
      <c r="K2" s="84"/>
      <c r="L2" s="84"/>
    </row>
    <row r="3" spans="1:12" ht="24.75" customHeight="1">
      <c r="A3" s="196" t="s">
        <v>217</v>
      </c>
      <c r="B3" s="196"/>
      <c r="C3" s="196"/>
      <c r="D3" s="196"/>
      <c r="E3" s="196"/>
      <c r="F3" s="196"/>
      <c r="G3" s="196"/>
      <c r="H3" s="84"/>
      <c r="I3" s="84"/>
      <c r="J3" s="84"/>
      <c r="K3" s="84"/>
      <c r="L3" s="84"/>
    </row>
    <row r="4" spans="1:12">
      <c r="A4" s="12"/>
      <c r="B4" s="176"/>
      <c r="C4" s="12"/>
      <c r="D4" s="12"/>
      <c r="E4" s="12"/>
      <c r="F4" s="12"/>
      <c r="G4" s="12"/>
      <c r="H4" s="84"/>
      <c r="I4" s="84"/>
      <c r="J4" s="84"/>
      <c r="K4" s="84"/>
      <c r="L4" s="84"/>
    </row>
    <row r="5" spans="1:12">
      <c r="A5" s="12"/>
      <c r="B5" s="176"/>
      <c r="C5" s="12"/>
      <c r="D5" s="12"/>
      <c r="E5" s="12"/>
      <c r="F5" s="12"/>
      <c r="G5" s="12"/>
      <c r="H5" s="84"/>
      <c r="I5" s="84"/>
      <c r="J5" s="84"/>
      <c r="K5" s="84"/>
      <c r="L5" s="84"/>
    </row>
    <row r="6" spans="1:12">
      <c r="A6" s="12"/>
      <c r="B6" s="176"/>
      <c r="C6" s="12"/>
      <c r="D6" s="12"/>
      <c r="E6" s="12"/>
      <c r="F6" s="12"/>
      <c r="G6" s="12"/>
      <c r="H6" s="84"/>
      <c r="I6" s="84"/>
      <c r="J6" s="84"/>
      <c r="K6" s="84"/>
      <c r="L6" s="84"/>
    </row>
    <row r="7" spans="1:12">
      <c r="A7" s="12" t="s">
        <v>3</v>
      </c>
      <c r="B7" s="176"/>
      <c r="C7" s="12" t="s">
        <v>40</v>
      </c>
      <c r="E7" s="119" t="s">
        <v>215</v>
      </c>
      <c r="G7" s="119" t="s">
        <v>201</v>
      </c>
    </row>
    <row r="8" spans="1:12">
      <c r="A8" s="178"/>
      <c r="B8" s="113"/>
      <c r="C8" s="178"/>
      <c r="E8" s="179" t="s">
        <v>18</v>
      </c>
      <c r="G8" s="179" t="s">
        <v>18</v>
      </c>
    </row>
    <row r="9" spans="1:12" ht="24" customHeight="1">
      <c r="A9" s="14" t="s">
        <v>52</v>
      </c>
      <c r="C9" s="12">
        <v>16</v>
      </c>
      <c r="E9" s="85">
        <f>'16-17-18'!D10</f>
        <v>505456000</v>
      </c>
      <c r="F9" s="85"/>
      <c r="G9" s="85">
        <v>416933334</v>
      </c>
    </row>
    <row r="10" spans="1:12" ht="24" customHeight="1">
      <c r="A10" s="14" t="s">
        <v>41</v>
      </c>
      <c r="C10" s="12">
        <v>16</v>
      </c>
      <c r="E10" s="85">
        <f>'16-17-18'!D11</f>
        <v>2325800192</v>
      </c>
      <c r="F10" s="85"/>
      <c r="G10" s="85">
        <v>253312122</v>
      </c>
    </row>
    <row r="11" spans="1:12" ht="24" customHeight="1">
      <c r="A11" s="14" t="s">
        <v>42</v>
      </c>
      <c r="E11" s="86">
        <f>SUM(E9:E10)</f>
        <v>2831256192</v>
      </c>
      <c r="F11" s="85"/>
      <c r="G11" s="87">
        <f>SUM(G9:G10)</f>
        <v>670245456</v>
      </c>
    </row>
    <row r="12" spans="1:12" ht="24" customHeight="1">
      <c r="A12" s="14" t="s">
        <v>43</v>
      </c>
      <c r="E12" s="85"/>
      <c r="F12" s="85"/>
      <c r="G12" s="88"/>
    </row>
    <row r="13" spans="1:12" ht="24" customHeight="1">
      <c r="A13" s="14" t="s">
        <v>44</v>
      </c>
      <c r="C13" s="12">
        <v>17</v>
      </c>
      <c r="E13" s="85">
        <f>'16-17-18'!D27</f>
        <v>855932634</v>
      </c>
      <c r="F13" s="85"/>
      <c r="G13" s="85">
        <v>633899277</v>
      </c>
    </row>
    <row r="14" spans="1:12" ht="24" customHeight="1">
      <c r="A14" s="14" t="s">
        <v>157</v>
      </c>
      <c r="E14" s="86">
        <f>E11-E13</f>
        <v>1975323558</v>
      </c>
      <c r="F14" s="85"/>
      <c r="G14" s="87">
        <f>G11-G13</f>
        <v>36346179</v>
      </c>
    </row>
    <row r="15" spans="1:12" ht="24" customHeight="1">
      <c r="E15" s="85"/>
      <c r="F15" s="85"/>
      <c r="G15" s="88"/>
    </row>
    <row r="16" spans="1:12" ht="24" customHeight="1">
      <c r="A16" s="196" t="s">
        <v>45</v>
      </c>
      <c r="B16" s="196"/>
      <c r="C16" s="196"/>
      <c r="D16" s="196"/>
      <c r="E16" s="196"/>
      <c r="F16" s="196"/>
      <c r="G16" s="196"/>
    </row>
    <row r="17" spans="1:7" ht="24" customHeight="1">
      <c r="A17" s="14" t="s">
        <v>157</v>
      </c>
      <c r="E17" s="85">
        <f>E14</f>
        <v>1975323558</v>
      </c>
      <c r="G17" s="85">
        <v>36346179</v>
      </c>
    </row>
    <row r="18" spans="1:7" ht="24" customHeight="1">
      <c r="A18" s="14" t="s">
        <v>109</v>
      </c>
      <c r="E18" s="85">
        <f>G26</f>
        <v>-291843338</v>
      </c>
      <c r="G18" s="85">
        <v>-328189517</v>
      </c>
    </row>
    <row r="19" spans="1:7" ht="24" customHeight="1">
      <c r="A19" s="14" t="s">
        <v>205</v>
      </c>
      <c r="E19" s="89">
        <f>SUM(E17:E18)</f>
        <v>1683480220</v>
      </c>
      <c r="G19" s="89">
        <f>SUM(G17:G18)</f>
        <v>-291843338</v>
      </c>
    </row>
    <row r="20" spans="1:7" ht="24" customHeight="1">
      <c r="A20" s="14" t="s">
        <v>46</v>
      </c>
    </row>
    <row r="21" spans="1:7" ht="24" customHeight="1">
      <c r="A21" s="90" t="s">
        <v>47</v>
      </c>
      <c r="B21" s="90"/>
      <c r="C21" s="12">
        <v>14</v>
      </c>
      <c r="E21" s="91">
        <f>E14*5%</f>
        <v>98766177.900000006</v>
      </c>
      <c r="G21" s="91">
        <v>0</v>
      </c>
    </row>
    <row r="22" spans="1:7" ht="24" customHeight="1">
      <c r="A22" s="90" t="s">
        <v>48</v>
      </c>
      <c r="B22" s="90"/>
      <c r="C22" s="12">
        <v>15</v>
      </c>
      <c r="E22" s="91">
        <f>E14*1%</f>
        <v>19753235.580000002</v>
      </c>
      <c r="G22" s="91">
        <v>0</v>
      </c>
    </row>
    <row r="23" spans="1:7" ht="24" customHeight="1">
      <c r="A23" s="90" t="s">
        <v>158</v>
      </c>
      <c r="B23" s="90"/>
      <c r="C23" s="12">
        <v>0</v>
      </c>
      <c r="E23" s="92">
        <v>0</v>
      </c>
      <c r="G23" s="89">
        <v>0</v>
      </c>
    </row>
    <row r="24" spans="1:7" ht="24" customHeight="1">
      <c r="A24" s="90" t="s">
        <v>49</v>
      </c>
      <c r="B24" s="90"/>
      <c r="E24" s="89">
        <f>E19-E21-E22</f>
        <v>1564960806.52</v>
      </c>
      <c r="G24" s="86">
        <f>G19-G21-G22</f>
        <v>-291843338</v>
      </c>
    </row>
    <row r="25" spans="1:7" ht="24" customHeight="1">
      <c r="A25" s="90" t="s">
        <v>50</v>
      </c>
      <c r="B25" s="90"/>
      <c r="E25" s="92">
        <v>0</v>
      </c>
      <c r="G25" s="92">
        <v>0</v>
      </c>
    </row>
    <row r="26" spans="1:7" ht="24" customHeight="1" thickBot="1">
      <c r="A26" s="90" t="s">
        <v>187</v>
      </c>
      <c r="B26" s="90"/>
      <c r="C26" s="12">
        <v>18</v>
      </c>
      <c r="E26" s="93">
        <f>E24</f>
        <v>1564960806.52</v>
      </c>
      <c r="G26" s="94">
        <f>G24</f>
        <v>-291843338</v>
      </c>
    </row>
    <row r="27" spans="1:7" ht="24" customHeight="1" thickTop="1">
      <c r="C27" s="12"/>
      <c r="G27" s="85"/>
    </row>
    <row r="28" spans="1:7" ht="24" customHeight="1"/>
    <row r="29" spans="1:7" ht="24" customHeight="1"/>
    <row r="30" spans="1:7" ht="24" customHeight="1"/>
    <row r="31" spans="1:7" ht="24" customHeight="1"/>
    <row r="41" spans="3:3" ht="20.25">
      <c r="C41" s="20">
        <v>2</v>
      </c>
    </row>
  </sheetData>
  <mergeCells count="4">
    <mergeCell ref="A16:G16"/>
    <mergeCell ref="A1:G1"/>
    <mergeCell ref="A2:G2"/>
    <mergeCell ref="A3:G3"/>
  </mergeCell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dimension ref="A1:G36"/>
  <sheetViews>
    <sheetView rightToLeft="1" view="pageBreakPreview" topLeftCell="B9" zoomScale="60" zoomScaleNormal="100" workbookViewId="0">
      <selection activeCell="C9" sqref="C9"/>
    </sheetView>
  </sheetViews>
  <sheetFormatPr defaultColWidth="9" defaultRowHeight="15" customHeight="1"/>
  <cols>
    <col min="1" max="1" width="5.25" style="14" hidden="1" customWidth="1"/>
    <col min="2" max="2" width="5.875" style="14" customWidth="1"/>
    <col min="3" max="3" width="97.75" style="14" customWidth="1"/>
    <col min="4" max="16384" width="9" style="14"/>
  </cols>
  <sheetData>
    <row r="1" spans="1:7" ht="15" customHeight="1">
      <c r="A1" s="196" t="s">
        <v>15</v>
      </c>
      <c r="B1" s="196"/>
      <c r="C1" s="196"/>
      <c r="D1" s="84"/>
      <c r="E1" s="84"/>
      <c r="F1" s="84"/>
      <c r="G1" s="84"/>
    </row>
    <row r="2" spans="1:7" ht="15" customHeight="1">
      <c r="A2" s="196" t="s">
        <v>53</v>
      </c>
      <c r="B2" s="196"/>
      <c r="C2" s="196"/>
      <c r="D2" s="196"/>
      <c r="E2" s="196"/>
      <c r="F2" s="196"/>
      <c r="G2" s="196"/>
    </row>
    <row r="3" spans="1:7" ht="15" customHeight="1">
      <c r="A3" s="196" t="s">
        <v>217</v>
      </c>
      <c r="B3" s="196"/>
      <c r="C3" s="196"/>
      <c r="D3" s="196"/>
      <c r="E3" s="196"/>
      <c r="F3" s="196"/>
      <c r="G3" s="196"/>
    </row>
    <row r="4" spans="1:7" ht="15" customHeight="1">
      <c r="A4" s="14">
        <v>-1</v>
      </c>
      <c r="B4" s="12">
        <v>-1</v>
      </c>
      <c r="C4" s="13" t="s">
        <v>54</v>
      </c>
    </row>
    <row r="5" spans="1:7" ht="57.75" customHeight="1">
      <c r="B5" s="95">
        <v>1.1000000000000001</v>
      </c>
      <c r="C5" s="96" t="s">
        <v>220</v>
      </c>
    </row>
    <row r="6" spans="1:7" ht="69.75" customHeight="1">
      <c r="C6" s="97" t="s">
        <v>164</v>
      </c>
    </row>
    <row r="7" spans="1:7" ht="25.5" customHeight="1">
      <c r="A7" s="14" t="s">
        <v>111</v>
      </c>
      <c r="B7" s="12">
        <v>1.2</v>
      </c>
      <c r="C7" s="13" t="s">
        <v>55</v>
      </c>
    </row>
    <row r="8" spans="1:7" ht="32.25" customHeight="1">
      <c r="C8" s="14" t="s">
        <v>56</v>
      </c>
    </row>
    <row r="9" spans="1:7" ht="32.25" customHeight="1">
      <c r="C9" s="14" t="s">
        <v>165</v>
      </c>
    </row>
    <row r="10" spans="1:7" ht="32.25" customHeight="1">
      <c r="C10" s="14" t="s">
        <v>166</v>
      </c>
    </row>
    <row r="11" spans="1:7" ht="32.25" customHeight="1">
      <c r="C11" s="14" t="s">
        <v>159</v>
      </c>
    </row>
    <row r="12" spans="1:7" ht="32.25" customHeight="1">
      <c r="C12" s="14" t="s">
        <v>160</v>
      </c>
    </row>
    <row r="13" spans="1:7" ht="32.25" customHeight="1">
      <c r="C13" s="14" t="s">
        <v>209</v>
      </c>
    </row>
    <row r="14" spans="1:7" ht="32.25" customHeight="1">
      <c r="C14" s="14" t="s">
        <v>210</v>
      </c>
    </row>
    <row r="16" spans="1:7" ht="15" customHeight="1">
      <c r="A16" s="14" t="s">
        <v>110</v>
      </c>
      <c r="B16" s="12">
        <v>1.3</v>
      </c>
      <c r="C16" s="14" t="s">
        <v>112</v>
      </c>
    </row>
    <row r="17" spans="1:3" ht="15" customHeight="1">
      <c r="C17" s="14" t="s">
        <v>113</v>
      </c>
    </row>
    <row r="19" spans="1:3" ht="24" customHeight="1">
      <c r="A19" s="14">
        <v>-2</v>
      </c>
      <c r="B19" s="12">
        <v>-2</v>
      </c>
      <c r="C19" s="14" t="s">
        <v>57</v>
      </c>
    </row>
    <row r="20" spans="1:3" ht="24" customHeight="1">
      <c r="A20" s="14" t="s">
        <v>114</v>
      </c>
      <c r="B20" s="12">
        <v>2.1</v>
      </c>
      <c r="C20" s="14" t="s">
        <v>58</v>
      </c>
    </row>
    <row r="21" spans="1:3" ht="24" customHeight="1">
      <c r="B21" s="12">
        <v>2.2000000000000002</v>
      </c>
      <c r="C21" s="14" t="s">
        <v>115</v>
      </c>
    </row>
    <row r="23" spans="1:3" ht="15" customHeight="1">
      <c r="A23" s="14">
        <v>-4</v>
      </c>
      <c r="C23" s="13" t="s">
        <v>59</v>
      </c>
    </row>
    <row r="24" spans="1:3" ht="15" customHeight="1">
      <c r="B24" s="12">
        <v>-3</v>
      </c>
      <c r="C24" s="90" t="s">
        <v>76</v>
      </c>
    </row>
    <row r="25" spans="1:3" ht="15" customHeight="1">
      <c r="B25" s="12">
        <v>3.1</v>
      </c>
      <c r="C25" s="14" t="s">
        <v>60</v>
      </c>
    </row>
    <row r="26" spans="1:3" ht="15" customHeight="1">
      <c r="B26" s="12"/>
    </row>
    <row r="28" spans="1:3" ht="15" customHeight="1">
      <c r="B28" s="12">
        <v>-4</v>
      </c>
      <c r="C28" s="14" t="s">
        <v>116</v>
      </c>
    </row>
    <row r="29" spans="1:3" ht="98.25" customHeight="1">
      <c r="C29" s="98" t="s">
        <v>186</v>
      </c>
    </row>
    <row r="30" spans="1:3" ht="15" customHeight="1">
      <c r="C30" s="13" t="s">
        <v>117</v>
      </c>
    </row>
    <row r="31" spans="1:3" ht="15" customHeight="1">
      <c r="C31" s="14" t="s">
        <v>203</v>
      </c>
    </row>
    <row r="32" spans="1:3" ht="15" customHeight="1">
      <c r="C32" s="12"/>
    </row>
    <row r="36" spans="3:3" ht="15" customHeight="1">
      <c r="C36" s="12">
        <v>3</v>
      </c>
    </row>
  </sheetData>
  <mergeCells count="7">
    <mergeCell ref="F3:G3"/>
    <mergeCell ref="A1:C1"/>
    <mergeCell ref="A2:C2"/>
    <mergeCell ref="D2:E2"/>
    <mergeCell ref="F2:G2"/>
    <mergeCell ref="A3:C3"/>
    <mergeCell ref="D3:E3"/>
  </mergeCell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dimension ref="A1:J50"/>
  <sheetViews>
    <sheetView rightToLeft="1" view="pageBreakPreview" zoomScale="60" zoomScaleNormal="100" workbookViewId="0">
      <selection activeCell="F35" sqref="F35"/>
    </sheetView>
  </sheetViews>
  <sheetFormatPr defaultColWidth="9" defaultRowHeight="15"/>
  <cols>
    <col min="1" max="1" width="4.625" style="2" customWidth="1"/>
    <col min="2" max="2" width="35.875" style="2" customWidth="1"/>
    <col min="3" max="3" width="7.5" style="2" customWidth="1"/>
    <col min="4" max="4" width="18.25" style="2" bestFit="1" customWidth="1"/>
    <col min="5" max="5" width="1.375" style="2" customWidth="1"/>
    <col min="6" max="6" width="17.875" style="2" customWidth="1"/>
    <col min="7" max="8" width="9" style="2"/>
    <col min="9" max="9" width="12.125" style="2" bestFit="1" customWidth="1"/>
    <col min="10" max="10" width="17.375" style="2" bestFit="1" customWidth="1"/>
    <col min="11" max="11" width="9" style="2"/>
    <col min="12" max="12" width="18.5" style="2" customWidth="1"/>
    <col min="13" max="16384" width="9" style="2"/>
  </cols>
  <sheetData>
    <row r="1" spans="1:6">
      <c r="A1" s="189" t="s">
        <v>15</v>
      </c>
      <c r="B1" s="189"/>
      <c r="C1" s="189"/>
      <c r="D1" s="189"/>
      <c r="E1" s="189"/>
      <c r="F1" s="189"/>
    </row>
    <row r="2" spans="1:6">
      <c r="A2" s="189" t="s">
        <v>53</v>
      </c>
      <c r="B2" s="189"/>
      <c r="C2" s="189"/>
      <c r="D2" s="189"/>
      <c r="E2" s="189"/>
      <c r="F2" s="189"/>
    </row>
    <row r="3" spans="1:6">
      <c r="A3" s="189" t="s">
        <v>217</v>
      </c>
      <c r="B3" s="189"/>
      <c r="C3" s="189"/>
      <c r="D3" s="189"/>
      <c r="E3" s="189"/>
      <c r="F3" s="189"/>
    </row>
    <row r="6" spans="1:6">
      <c r="A6" s="2">
        <v>-5</v>
      </c>
      <c r="B6" s="1" t="s">
        <v>61</v>
      </c>
    </row>
    <row r="7" spans="1:6">
      <c r="B7" s="199" t="s">
        <v>243</v>
      </c>
      <c r="C7" s="199"/>
      <c r="D7" s="199"/>
    </row>
    <row r="9" spans="1:6">
      <c r="D9" s="53" t="s">
        <v>215</v>
      </c>
      <c r="F9" s="53" t="s">
        <v>201</v>
      </c>
    </row>
    <row r="10" spans="1:6">
      <c r="D10" s="180" t="s">
        <v>18</v>
      </c>
      <c r="F10" s="180" t="s">
        <v>18</v>
      </c>
    </row>
    <row r="11" spans="1:6">
      <c r="B11" s="2" t="s">
        <v>62</v>
      </c>
      <c r="C11" s="48"/>
      <c r="D11" s="7">
        <v>11214368</v>
      </c>
      <c r="F11" s="7">
        <v>20544673</v>
      </c>
    </row>
    <row r="12" spans="1:6">
      <c r="B12" s="2" t="s">
        <v>63</v>
      </c>
      <c r="C12" s="48"/>
      <c r="D12" s="7">
        <f>2449786060-510000000</f>
        <v>1939786060</v>
      </c>
      <c r="F12" s="7">
        <v>767094744</v>
      </c>
    </row>
    <row r="13" spans="1:6">
      <c r="B13" s="2" t="s">
        <v>64</v>
      </c>
      <c r="C13" s="48"/>
      <c r="D13" s="7">
        <v>100000</v>
      </c>
      <c r="F13" s="7">
        <v>100000</v>
      </c>
    </row>
    <row r="14" spans="1:6">
      <c r="B14" s="2" t="s">
        <v>65</v>
      </c>
      <c r="C14" s="48"/>
      <c r="D14" s="7">
        <v>1430291</v>
      </c>
      <c r="F14" s="7">
        <v>1602291</v>
      </c>
    </row>
    <row r="15" spans="1:6">
      <c r="B15" s="2" t="s">
        <v>161</v>
      </c>
      <c r="C15" s="48"/>
      <c r="D15" s="7">
        <v>225473425</v>
      </c>
      <c r="F15" s="7">
        <v>203900427</v>
      </c>
    </row>
    <row r="16" spans="1:6" ht="15.75" thickBot="1">
      <c r="C16" s="48"/>
      <c r="D16" s="47">
        <f>SUM(D11:D15)</f>
        <v>2178004144</v>
      </c>
      <c r="F16" s="44">
        <f>SUM(F11:F15)</f>
        <v>993242135</v>
      </c>
    </row>
    <row r="17" spans="1:10" ht="15.75" thickTop="1">
      <c r="C17" s="48"/>
      <c r="F17" s="45"/>
    </row>
    <row r="18" spans="1:10">
      <c r="A18" s="2">
        <v>-6</v>
      </c>
      <c r="B18" s="1" t="s">
        <v>66</v>
      </c>
      <c r="C18" s="48"/>
    </row>
    <row r="19" spans="1:10">
      <c r="B19" s="2" t="s">
        <v>67</v>
      </c>
      <c r="C19" s="48"/>
    </row>
    <row r="20" spans="1:10">
      <c r="C20" s="48"/>
      <c r="D20" s="53" t="s">
        <v>215</v>
      </c>
      <c r="F20" s="53" t="s">
        <v>201</v>
      </c>
      <c r="J20" s="54"/>
    </row>
    <row r="21" spans="1:10">
      <c r="C21" s="48"/>
      <c r="D21" s="180" t="s">
        <v>18</v>
      </c>
      <c r="F21" s="180" t="s">
        <v>18</v>
      </c>
    </row>
    <row r="22" spans="1:10">
      <c r="B22" s="2" t="s">
        <v>68</v>
      </c>
      <c r="C22" s="48">
        <v>6.1</v>
      </c>
      <c r="D22" s="7">
        <f>D36</f>
        <v>16057074296</v>
      </c>
      <c r="F22" s="7">
        <v>9134416412</v>
      </c>
    </row>
    <row r="23" spans="1:10">
      <c r="B23" s="2" t="s">
        <v>204</v>
      </c>
      <c r="C23" s="48">
        <v>6.2</v>
      </c>
      <c r="D23" s="7">
        <v>3415595840</v>
      </c>
      <c r="F23" s="7">
        <v>9468089387</v>
      </c>
    </row>
    <row r="24" spans="1:10">
      <c r="B24" s="2" t="s">
        <v>69</v>
      </c>
      <c r="C24" s="48">
        <v>6.3</v>
      </c>
      <c r="D24" s="7">
        <f>D45</f>
        <v>1361231772</v>
      </c>
      <c r="F24" s="7">
        <v>1385635639</v>
      </c>
    </row>
    <row r="25" spans="1:10" ht="15.75" thickBot="1">
      <c r="C25" s="48"/>
      <c r="D25" s="44">
        <f>SUM(D22:D24)</f>
        <v>20833901908</v>
      </c>
      <c r="F25" s="44">
        <f>SUM(F22:F24)</f>
        <v>19988141438</v>
      </c>
    </row>
    <row r="26" spans="1:10" ht="15.75" thickTop="1">
      <c r="C26" s="48"/>
      <c r="F26" s="45"/>
    </row>
    <row r="27" spans="1:10">
      <c r="A27" s="48">
        <v>6.1</v>
      </c>
      <c r="B27" s="199" t="s">
        <v>191</v>
      </c>
      <c r="C27" s="199"/>
      <c r="D27" s="199"/>
      <c r="I27" s="55"/>
    </row>
    <row r="28" spans="1:10" ht="15" customHeight="1">
      <c r="B28" s="200" t="s">
        <v>70</v>
      </c>
      <c r="D28" s="56" t="s">
        <v>218</v>
      </c>
      <c r="F28" s="56" t="s">
        <v>202</v>
      </c>
    </row>
    <row r="29" spans="1:10">
      <c r="B29" s="200"/>
      <c r="D29" s="180" t="s">
        <v>18</v>
      </c>
      <c r="F29" s="180" t="s">
        <v>18</v>
      </c>
    </row>
    <row r="30" spans="1:10">
      <c r="B30" s="2" t="s">
        <v>71</v>
      </c>
      <c r="D30" s="7">
        <v>6878828383</v>
      </c>
      <c r="F30" s="7">
        <v>7443779785</v>
      </c>
    </row>
    <row r="31" spans="1:10">
      <c r="B31" s="2" t="s">
        <v>72</v>
      </c>
      <c r="D31" s="7">
        <v>308075052</v>
      </c>
      <c r="F31" s="7">
        <v>253909155</v>
      </c>
      <c r="J31" s="7"/>
    </row>
    <row r="32" spans="1:10">
      <c r="B32" s="2" t="s">
        <v>73</v>
      </c>
      <c r="D32" s="7">
        <v>1038597382</v>
      </c>
      <c r="F32" s="7">
        <v>1024060799</v>
      </c>
    </row>
    <row r="33" spans="1:9">
      <c r="B33" s="2" t="s">
        <v>74</v>
      </c>
      <c r="D33" s="7">
        <v>756703520</v>
      </c>
      <c r="F33" s="7">
        <v>367933335</v>
      </c>
    </row>
    <row r="34" spans="1:9">
      <c r="B34" s="2" t="s">
        <v>246</v>
      </c>
      <c r="D34" s="7">
        <f>57933338+7016936621</f>
        <v>7074869959</v>
      </c>
      <c r="F34" s="7">
        <v>44733338</v>
      </c>
    </row>
    <row r="35" spans="1:9">
      <c r="D35" s="7"/>
      <c r="F35" s="7"/>
    </row>
    <row r="36" spans="1:9">
      <c r="D36" s="42">
        <f>SUM(D30:D35)</f>
        <v>16057074296</v>
      </c>
      <c r="F36" s="43">
        <f>SUM(F30:F35)</f>
        <v>9134416412</v>
      </c>
    </row>
    <row r="37" spans="1:9">
      <c r="D37" s="57"/>
      <c r="F37" s="58"/>
    </row>
    <row r="38" spans="1:9" ht="44.25" customHeight="1">
      <c r="A38" s="181">
        <v>6.2</v>
      </c>
      <c r="B38" s="197" t="s">
        <v>222</v>
      </c>
      <c r="C38" s="197"/>
      <c r="D38" s="197"/>
      <c r="E38" s="197"/>
      <c r="F38" s="197"/>
    </row>
    <row r="39" spans="1:9">
      <c r="A39" s="2">
        <v>6.3</v>
      </c>
      <c r="B39" s="2" t="s">
        <v>118</v>
      </c>
      <c r="D39" s="53" t="s">
        <v>215</v>
      </c>
      <c r="F39" s="53" t="s">
        <v>201</v>
      </c>
    </row>
    <row r="40" spans="1:9">
      <c r="D40" s="180" t="s">
        <v>18</v>
      </c>
      <c r="F40" s="180" t="s">
        <v>18</v>
      </c>
    </row>
    <row r="41" spans="1:9">
      <c r="B41" s="2" t="s">
        <v>119</v>
      </c>
      <c r="C41" s="2" t="s">
        <v>235</v>
      </c>
      <c r="D41" s="7">
        <v>346473445</v>
      </c>
      <c r="F41" s="7">
        <v>346473445</v>
      </c>
      <c r="I41" s="59"/>
    </row>
    <row r="42" spans="1:9">
      <c r="B42" s="2" t="s">
        <v>120</v>
      </c>
      <c r="C42" s="2" t="s">
        <v>235</v>
      </c>
      <c r="D42" s="7">
        <v>461406518</v>
      </c>
      <c r="F42" s="7">
        <v>461406518</v>
      </c>
      <c r="I42" s="59"/>
    </row>
    <row r="43" spans="1:9">
      <c r="B43" s="2" t="s">
        <v>245</v>
      </c>
      <c r="C43" s="2" t="s">
        <v>236</v>
      </c>
      <c r="D43" s="7">
        <v>225000000</v>
      </c>
      <c r="F43" s="7">
        <v>225000000</v>
      </c>
      <c r="I43" s="59"/>
    </row>
    <row r="44" spans="1:9">
      <c r="B44" s="2" t="s">
        <v>107</v>
      </c>
      <c r="D44" s="7">
        <v>328351809</v>
      </c>
      <c r="F44" s="7">
        <v>352744676</v>
      </c>
    </row>
    <row r="45" spans="1:9" ht="15.75" thickBot="1">
      <c r="D45" s="44">
        <f>SUM(D41:D44)</f>
        <v>1361231772</v>
      </c>
      <c r="F45" s="44">
        <f>SUM(F41:F44)</f>
        <v>1385624639</v>
      </c>
    </row>
    <row r="46" spans="1:9" ht="94.5" customHeight="1" thickTop="1">
      <c r="A46" s="64" t="s">
        <v>235</v>
      </c>
      <c r="B46" s="198" t="s">
        <v>280</v>
      </c>
      <c r="C46" s="198"/>
      <c r="D46" s="198"/>
      <c r="E46" s="198"/>
      <c r="F46" s="198"/>
    </row>
    <row r="47" spans="1:9" ht="3.75" customHeight="1">
      <c r="B47" s="197" t="s">
        <v>251</v>
      </c>
      <c r="C47" s="197"/>
      <c r="D47" s="197"/>
      <c r="E47" s="197"/>
      <c r="F47" s="197"/>
    </row>
    <row r="48" spans="1:9" s="136" customFormat="1" ht="49.5" customHeight="1">
      <c r="A48" s="64" t="s">
        <v>236</v>
      </c>
      <c r="B48" s="197"/>
      <c r="C48" s="197"/>
      <c r="D48" s="197"/>
      <c r="E48" s="197"/>
      <c r="F48" s="197"/>
    </row>
    <row r="50" spans="3:3">
      <c r="C50" s="2">
        <v>4</v>
      </c>
    </row>
  </sheetData>
  <mergeCells count="9">
    <mergeCell ref="A1:F1"/>
    <mergeCell ref="A2:F2"/>
    <mergeCell ref="A3:F3"/>
    <mergeCell ref="B38:F38"/>
    <mergeCell ref="B47:F48"/>
    <mergeCell ref="B46:F46"/>
    <mergeCell ref="B7:D7"/>
    <mergeCell ref="B27:D27"/>
    <mergeCell ref="B28:B29"/>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dimension ref="A1:I41"/>
  <sheetViews>
    <sheetView rightToLeft="1" view="pageBreakPreview" topLeftCell="A6" zoomScale="60" zoomScaleNormal="100" workbookViewId="0">
      <selection activeCell="J21" sqref="J21"/>
    </sheetView>
  </sheetViews>
  <sheetFormatPr defaultColWidth="9" defaultRowHeight="15.75"/>
  <cols>
    <col min="1" max="1" width="5.5" style="14" customWidth="1"/>
    <col min="2" max="2" width="41.875" style="14" customWidth="1"/>
    <col min="3" max="3" width="5.375" style="14" customWidth="1"/>
    <col min="4" max="4" width="19.125" style="14" bestFit="1" customWidth="1"/>
    <col min="5" max="5" width="1.5" style="14" customWidth="1"/>
    <col min="6" max="6" width="18.625" style="14" bestFit="1" customWidth="1"/>
    <col min="7" max="16384" width="9" style="14"/>
  </cols>
  <sheetData>
    <row r="1" spans="1:9" ht="27.75" customHeight="1">
      <c r="A1" s="196" t="s">
        <v>15</v>
      </c>
      <c r="B1" s="196"/>
      <c r="C1" s="196"/>
      <c r="D1" s="196"/>
      <c r="E1" s="196"/>
      <c r="F1" s="196"/>
    </row>
    <row r="2" spans="1:9" ht="27.75" customHeight="1">
      <c r="A2" s="196" t="s">
        <v>53</v>
      </c>
      <c r="B2" s="196"/>
      <c r="C2" s="196"/>
      <c r="D2" s="196"/>
      <c r="E2" s="196"/>
      <c r="F2" s="196"/>
    </row>
    <row r="3" spans="1:9" ht="27.75" customHeight="1">
      <c r="A3" s="196" t="s">
        <v>217</v>
      </c>
      <c r="B3" s="196"/>
      <c r="C3" s="196"/>
      <c r="D3" s="196"/>
      <c r="E3" s="196"/>
      <c r="F3" s="196"/>
    </row>
    <row r="4" spans="1:9">
      <c r="A4" s="12"/>
      <c r="B4" s="12"/>
      <c r="C4" s="12"/>
      <c r="D4" s="12"/>
      <c r="E4" s="12"/>
      <c r="F4" s="12"/>
    </row>
    <row r="5" spans="1:9" ht="44.25" customHeight="1">
      <c r="C5" s="12"/>
    </row>
    <row r="6" spans="1:9">
      <c r="A6" s="14">
        <v>-7</v>
      </c>
      <c r="B6" s="13" t="s">
        <v>76</v>
      </c>
      <c r="C6" s="12"/>
    </row>
    <row r="7" spans="1:9">
      <c r="C7" s="12"/>
      <c r="D7" s="121" t="s">
        <v>215</v>
      </c>
      <c r="F7" s="121" t="s">
        <v>201</v>
      </c>
    </row>
    <row r="8" spans="1:9">
      <c r="C8" s="12"/>
      <c r="D8" s="179" t="s">
        <v>18</v>
      </c>
      <c r="F8" s="179" t="s">
        <v>18</v>
      </c>
    </row>
    <row r="9" spans="1:9">
      <c r="B9" s="14" t="s">
        <v>77</v>
      </c>
      <c r="C9" s="12">
        <v>7.1</v>
      </c>
      <c r="D9" s="85">
        <f>D21</f>
        <v>13909000000</v>
      </c>
      <c r="F9" s="85">
        <v>14409000000</v>
      </c>
      <c r="I9" s="85"/>
    </row>
    <row r="10" spans="1:9">
      <c r="B10" s="14" t="s">
        <v>78</v>
      </c>
      <c r="C10" s="12">
        <v>7.2</v>
      </c>
      <c r="D10" s="85">
        <v>117924660</v>
      </c>
      <c r="F10" s="85">
        <v>117924660</v>
      </c>
      <c r="I10" s="85"/>
    </row>
    <row r="11" spans="1:9" ht="16.5" thickBot="1">
      <c r="C11" s="12"/>
      <c r="D11" s="94">
        <f>SUM(D9:D10)</f>
        <v>14026924660</v>
      </c>
      <c r="F11" s="94">
        <f>SUM(F9:F10)</f>
        <v>14526924660</v>
      </c>
      <c r="I11" s="85"/>
    </row>
    <row r="12" spans="1:9" ht="16.5" thickTop="1">
      <c r="C12" s="12"/>
      <c r="I12" s="85"/>
    </row>
    <row r="13" spans="1:9" ht="34.5" customHeight="1">
      <c r="C13" s="12"/>
    </row>
    <row r="14" spans="1:9">
      <c r="C14" s="12"/>
    </row>
    <row r="15" spans="1:9">
      <c r="A15" s="12">
        <v>7.1</v>
      </c>
      <c r="B15" s="13" t="s">
        <v>77</v>
      </c>
      <c r="C15" s="12"/>
      <c r="D15" s="121" t="s">
        <v>215</v>
      </c>
      <c r="F15" s="121" t="s">
        <v>201</v>
      </c>
    </row>
    <row r="16" spans="1:9" ht="15" customHeight="1">
      <c r="B16" s="13"/>
      <c r="C16" s="12"/>
      <c r="D16" s="179" t="s">
        <v>18</v>
      </c>
      <c r="F16" s="179" t="s">
        <v>18</v>
      </c>
    </row>
    <row r="17" spans="1:9" ht="15" customHeight="1">
      <c r="B17" s="14" t="s">
        <v>281</v>
      </c>
      <c r="C17" s="122" t="s">
        <v>237</v>
      </c>
      <c r="D17" s="132">
        <v>1119000000</v>
      </c>
      <c r="F17" s="132">
        <v>1119000000</v>
      </c>
    </row>
    <row r="18" spans="1:9" ht="15" customHeight="1">
      <c r="B18" s="14" t="s">
        <v>281</v>
      </c>
      <c r="C18" s="122" t="s">
        <v>238</v>
      </c>
      <c r="D18" s="132">
        <v>280000000</v>
      </c>
      <c r="F18" s="132">
        <v>280000000</v>
      </c>
    </row>
    <row r="19" spans="1:9" ht="15" customHeight="1">
      <c r="B19" s="14" t="s">
        <v>248</v>
      </c>
      <c r="C19" s="122" t="s">
        <v>239</v>
      </c>
      <c r="D19" s="132">
        <v>510000000</v>
      </c>
      <c r="F19" s="132">
        <v>510000000</v>
      </c>
    </row>
    <row r="20" spans="1:9">
      <c r="B20" s="14" t="s">
        <v>282</v>
      </c>
      <c r="C20" s="122"/>
      <c r="D20" s="85">
        <v>12000000000</v>
      </c>
      <c r="F20" s="85">
        <v>12500000000</v>
      </c>
    </row>
    <row r="21" spans="1:9" ht="16.5" thickBot="1">
      <c r="C21" s="12"/>
      <c r="D21" s="94">
        <f>SUM(D17:D20)</f>
        <v>13909000000</v>
      </c>
      <c r="F21" s="93">
        <f>SUM(F17:F20)</f>
        <v>14409000000</v>
      </c>
    </row>
    <row r="22" spans="1:9" ht="16.5" thickTop="1">
      <c r="C22" s="12"/>
      <c r="D22" s="99"/>
      <c r="F22" s="100"/>
    </row>
    <row r="23" spans="1:9" ht="36.75" customHeight="1">
      <c r="A23" s="182" t="s">
        <v>237</v>
      </c>
      <c r="B23" s="198" t="s">
        <v>240</v>
      </c>
      <c r="C23" s="198"/>
      <c r="D23" s="198"/>
      <c r="E23" s="198"/>
      <c r="F23" s="198"/>
    </row>
    <row r="24" spans="1:9" ht="39" customHeight="1">
      <c r="A24" s="182" t="s">
        <v>238</v>
      </c>
      <c r="B24" s="198" t="s">
        <v>241</v>
      </c>
      <c r="C24" s="198"/>
      <c r="D24" s="198"/>
      <c r="E24" s="198"/>
      <c r="F24" s="198"/>
    </row>
    <row r="25" spans="1:9" ht="34.5" customHeight="1">
      <c r="A25" s="182" t="s">
        <v>239</v>
      </c>
      <c r="B25" s="198" t="s">
        <v>242</v>
      </c>
      <c r="C25" s="198"/>
      <c r="D25" s="198"/>
      <c r="E25" s="198"/>
      <c r="F25" s="198"/>
    </row>
    <row r="26" spans="1:9" ht="26.25" customHeight="1">
      <c r="A26" s="101"/>
      <c r="B26" s="201"/>
      <c r="C26" s="201"/>
      <c r="D26" s="201"/>
      <c r="E26" s="201"/>
      <c r="F26" s="201"/>
      <c r="I26" s="101"/>
    </row>
    <row r="27" spans="1:9" ht="43.5" customHeight="1">
      <c r="C27" s="12"/>
    </row>
    <row r="28" spans="1:9">
      <c r="A28" s="12">
        <v>7.2</v>
      </c>
      <c r="B28" s="13" t="s">
        <v>79</v>
      </c>
      <c r="C28" s="12"/>
    </row>
    <row r="29" spans="1:9" ht="36" customHeight="1">
      <c r="B29" s="101" t="s">
        <v>244</v>
      </c>
      <c r="C29" s="102"/>
      <c r="D29" s="102"/>
      <c r="E29" s="102"/>
      <c r="F29" s="102"/>
    </row>
    <row r="33" spans="1:6">
      <c r="A33" s="12"/>
      <c r="B33" s="13"/>
    </row>
    <row r="34" spans="1:6" ht="42.75" customHeight="1">
      <c r="B34" s="201"/>
      <c r="C34" s="201"/>
      <c r="D34" s="201"/>
      <c r="E34" s="201"/>
      <c r="F34" s="201"/>
    </row>
    <row r="41" spans="1:6">
      <c r="C41" s="14">
        <v>5</v>
      </c>
    </row>
  </sheetData>
  <mergeCells count="8">
    <mergeCell ref="A1:F1"/>
    <mergeCell ref="A2:F2"/>
    <mergeCell ref="A3:F3"/>
    <mergeCell ref="B34:F34"/>
    <mergeCell ref="B23:F23"/>
    <mergeCell ref="B24:F24"/>
    <mergeCell ref="B25:F25"/>
    <mergeCell ref="B26:F26"/>
  </mergeCell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dimension ref="A1:K25"/>
  <sheetViews>
    <sheetView rightToLeft="1" view="pageBreakPreview" topLeftCell="A3" zoomScale="60" zoomScaleNormal="100" workbookViewId="0">
      <selection activeCell="J16" sqref="J14:J16"/>
    </sheetView>
  </sheetViews>
  <sheetFormatPr defaultRowHeight="14.25"/>
  <cols>
    <col min="1" max="1" width="4.25" customWidth="1"/>
    <col min="2" max="2" width="11" customWidth="1"/>
    <col min="3" max="3" width="11.75" customWidth="1"/>
    <col min="4" max="4" width="11.375" customWidth="1"/>
    <col min="5" max="5" width="11.625" customWidth="1"/>
    <col min="6" max="6" width="13.875" customWidth="1"/>
    <col min="7" max="7" width="12.5" customWidth="1"/>
    <col min="8" max="8" width="12.75" customWidth="1"/>
    <col min="9" max="9" width="14.75" bestFit="1" customWidth="1"/>
    <col min="10" max="10" width="13.625" customWidth="1"/>
    <col min="11" max="11" width="14" customWidth="1"/>
  </cols>
  <sheetData>
    <row r="1" spans="1:11" ht="27.75" customHeight="1">
      <c r="A1" s="189" t="s">
        <v>15</v>
      </c>
      <c r="B1" s="189"/>
      <c r="C1" s="189"/>
      <c r="D1" s="189"/>
      <c r="E1" s="189"/>
      <c r="F1" s="189"/>
      <c r="G1" s="189"/>
      <c r="H1" s="189"/>
      <c r="I1" s="189"/>
      <c r="J1" s="189"/>
      <c r="K1" s="189"/>
    </row>
    <row r="2" spans="1:11" ht="27.75" customHeight="1">
      <c r="A2" s="189" t="s">
        <v>53</v>
      </c>
      <c r="B2" s="189"/>
      <c r="C2" s="189"/>
      <c r="D2" s="189"/>
      <c r="E2" s="189"/>
      <c r="F2" s="189"/>
      <c r="G2" s="189"/>
      <c r="H2" s="189"/>
      <c r="I2" s="189"/>
      <c r="J2" s="189"/>
      <c r="K2" s="189"/>
    </row>
    <row r="3" spans="1:11" ht="27.75" customHeight="1">
      <c r="A3" s="189" t="s">
        <v>217</v>
      </c>
      <c r="B3" s="189"/>
      <c r="C3" s="189"/>
      <c r="D3" s="189"/>
      <c r="E3" s="189"/>
      <c r="F3" s="189"/>
      <c r="G3" s="189"/>
      <c r="H3" s="189"/>
      <c r="I3" s="189"/>
      <c r="J3" s="189"/>
      <c r="K3" s="189"/>
    </row>
    <row r="5" spans="1:11" ht="27" customHeight="1">
      <c r="A5">
        <v>9</v>
      </c>
      <c r="B5" s="1" t="s">
        <v>24</v>
      </c>
    </row>
    <row r="6" spans="1:11" ht="42.75" customHeight="1">
      <c r="B6" s="5"/>
      <c r="C6" s="202" t="s">
        <v>83</v>
      </c>
      <c r="D6" s="202"/>
      <c r="E6" s="202"/>
      <c r="F6" s="202"/>
      <c r="G6" s="202" t="s">
        <v>84</v>
      </c>
      <c r="H6" s="202"/>
      <c r="I6" s="202"/>
      <c r="J6" s="10" t="s">
        <v>86</v>
      </c>
      <c r="K6" s="10" t="s">
        <v>86</v>
      </c>
    </row>
    <row r="7" spans="1:11" ht="42.75" customHeight="1">
      <c r="B7" s="6" t="s">
        <v>87</v>
      </c>
      <c r="C7" s="6" t="s">
        <v>80</v>
      </c>
      <c r="D7" s="6" t="s">
        <v>81</v>
      </c>
      <c r="E7" s="6" t="s">
        <v>82</v>
      </c>
      <c r="F7" s="6" t="s">
        <v>283</v>
      </c>
      <c r="G7" s="6" t="s">
        <v>84</v>
      </c>
      <c r="H7" s="6" t="s">
        <v>85</v>
      </c>
      <c r="I7" s="6" t="s">
        <v>283</v>
      </c>
      <c r="J7" s="39" t="s">
        <v>215</v>
      </c>
      <c r="K7" s="39" t="s">
        <v>201</v>
      </c>
    </row>
    <row r="8" spans="1:11" ht="42.75" customHeight="1">
      <c r="B8" s="6" t="s">
        <v>25</v>
      </c>
      <c r="C8" s="8">
        <v>0</v>
      </c>
      <c r="D8" s="8">
        <v>0</v>
      </c>
      <c r="E8" s="8">
        <v>0</v>
      </c>
      <c r="F8" s="8">
        <f>C8+D8-E8</f>
        <v>0</v>
      </c>
      <c r="G8" s="8">
        <v>0</v>
      </c>
      <c r="H8" s="8">
        <v>0</v>
      </c>
      <c r="I8" s="8">
        <f>G8+H8</f>
        <v>0</v>
      </c>
      <c r="J8" s="8">
        <v>0</v>
      </c>
      <c r="K8" s="8">
        <v>0</v>
      </c>
    </row>
    <row r="9" spans="1:11" ht="42.75" customHeight="1">
      <c r="B9" s="6" t="s">
        <v>49</v>
      </c>
      <c r="C9" s="9">
        <f>SUM(C8)</f>
        <v>0</v>
      </c>
      <c r="D9" s="9">
        <f t="shared" ref="D9:J9" si="0">SUM(D8)</f>
        <v>0</v>
      </c>
      <c r="E9" s="9">
        <f t="shared" si="0"/>
        <v>0</v>
      </c>
      <c r="F9" s="9">
        <f t="shared" si="0"/>
        <v>0</v>
      </c>
      <c r="G9" s="9">
        <f t="shared" si="0"/>
        <v>0</v>
      </c>
      <c r="H9" s="9">
        <f t="shared" si="0"/>
        <v>0</v>
      </c>
      <c r="I9" s="9">
        <f t="shared" si="0"/>
        <v>0</v>
      </c>
      <c r="J9" s="9">
        <f t="shared" si="0"/>
        <v>0</v>
      </c>
      <c r="K9" s="9">
        <f t="shared" ref="K9" si="1">SUM(K8)</f>
        <v>0</v>
      </c>
    </row>
    <row r="25" spans="1:11" ht="15">
      <c r="A25" s="189">
        <v>6</v>
      </c>
      <c r="B25" s="189"/>
      <c r="C25" s="189"/>
      <c r="D25" s="189"/>
      <c r="E25" s="189"/>
      <c r="F25" s="189"/>
      <c r="G25" s="189"/>
      <c r="H25" s="189"/>
      <c r="I25" s="189"/>
      <c r="J25" s="189"/>
      <c r="K25" s="189"/>
    </row>
  </sheetData>
  <mergeCells count="6">
    <mergeCell ref="A25:K25"/>
    <mergeCell ref="C6:F6"/>
    <mergeCell ref="G6:I6"/>
    <mergeCell ref="A1:K1"/>
    <mergeCell ref="A2:K2"/>
    <mergeCell ref="A3:K3"/>
  </mergeCells>
  <pageMargins left="0.70866141732283472" right="0.70866141732283472" top="0.74803149606299213" bottom="0.74803149606299213" header="0.31496062992125984" footer="0.31496062992125984"/>
  <pageSetup paperSize="9" scale="91" orientation="landscape" r:id="rId1"/>
</worksheet>
</file>

<file path=xl/worksheets/sheet8.xml><?xml version="1.0" encoding="utf-8"?>
<worksheet xmlns="http://schemas.openxmlformats.org/spreadsheetml/2006/main" xmlns:r="http://schemas.openxmlformats.org/officeDocument/2006/relationships">
  <dimension ref="A1:K56"/>
  <sheetViews>
    <sheetView rightToLeft="1" view="pageBreakPreview" zoomScale="60" zoomScaleNormal="100" workbookViewId="0">
      <selection activeCell="M27" sqref="M27"/>
    </sheetView>
  </sheetViews>
  <sheetFormatPr defaultColWidth="9" defaultRowHeight="15"/>
  <cols>
    <col min="1" max="1" width="6.25" style="2" customWidth="1"/>
    <col min="2" max="2" width="33.5" style="2" customWidth="1"/>
    <col min="3" max="3" width="6.75" style="2" customWidth="1"/>
    <col min="4" max="4" width="16.875" style="2" customWidth="1"/>
    <col min="5" max="5" width="1.625" style="2" customWidth="1"/>
    <col min="6" max="6" width="17.625" style="2" customWidth="1"/>
    <col min="7" max="10" width="9" style="2"/>
    <col min="11" max="11" width="16.25" style="2" bestFit="1" customWidth="1"/>
    <col min="12" max="16384" width="9" style="2"/>
  </cols>
  <sheetData>
    <row r="1" spans="1:6" ht="18.75" customHeight="1">
      <c r="A1" s="189" t="s">
        <v>15</v>
      </c>
      <c r="B1" s="189"/>
      <c r="C1" s="189"/>
      <c r="D1" s="189"/>
      <c r="E1" s="189"/>
      <c r="F1" s="189"/>
    </row>
    <row r="2" spans="1:6" ht="18.75" customHeight="1">
      <c r="A2" s="189" t="s">
        <v>53</v>
      </c>
      <c r="B2" s="189"/>
      <c r="C2" s="189"/>
      <c r="D2" s="189"/>
      <c r="E2" s="189"/>
      <c r="F2" s="189"/>
    </row>
    <row r="3" spans="1:6" ht="18.75" customHeight="1">
      <c r="A3" s="189" t="s">
        <v>217</v>
      </c>
      <c r="B3" s="189"/>
      <c r="C3" s="189"/>
      <c r="D3" s="189"/>
      <c r="E3" s="189"/>
      <c r="F3" s="189"/>
    </row>
    <row r="5" spans="1:6">
      <c r="A5" s="48">
        <v>8</v>
      </c>
      <c r="B5" s="1" t="s">
        <v>88</v>
      </c>
    </row>
    <row r="6" spans="1:6">
      <c r="D6" s="120" t="s">
        <v>215</v>
      </c>
      <c r="F6" s="120" t="s">
        <v>201</v>
      </c>
    </row>
    <row r="7" spans="1:6">
      <c r="D7" s="180" t="s">
        <v>18</v>
      </c>
      <c r="F7" s="180" t="s">
        <v>18</v>
      </c>
    </row>
    <row r="8" spans="1:6">
      <c r="B8" s="2" t="s">
        <v>167</v>
      </c>
      <c r="C8" s="48">
        <v>8.1</v>
      </c>
      <c r="D8" s="7">
        <v>959723575</v>
      </c>
      <c r="F8" s="7">
        <v>959723575</v>
      </c>
    </row>
    <row r="9" spans="1:6">
      <c r="C9" s="48"/>
    </row>
    <row r="10" spans="1:6" ht="15.75" thickBot="1">
      <c r="C10" s="48"/>
      <c r="D10" s="44">
        <f>D8</f>
        <v>959723575</v>
      </c>
      <c r="F10" s="44">
        <f>F8</f>
        <v>959723575</v>
      </c>
    </row>
    <row r="11" spans="1:6" ht="6.75" customHeight="1" thickTop="1">
      <c r="C11" s="48"/>
    </row>
    <row r="12" spans="1:6">
      <c r="A12" s="204">
        <v>8.1</v>
      </c>
      <c r="B12" s="203" t="s">
        <v>250</v>
      </c>
      <c r="C12" s="203"/>
      <c r="D12" s="203"/>
      <c r="E12" s="203"/>
      <c r="F12" s="203"/>
    </row>
    <row r="13" spans="1:6" ht="17.25" customHeight="1">
      <c r="A13" s="204"/>
      <c r="B13" s="203"/>
      <c r="C13" s="203"/>
      <c r="D13" s="203"/>
      <c r="E13" s="203"/>
      <c r="F13" s="203"/>
    </row>
    <row r="14" spans="1:6" ht="5.25" customHeight="1">
      <c r="A14" s="48"/>
      <c r="B14" s="60"/>
      <c r="C14" s="60"/>
      <c r="D14" s="60"/>
      <c r="E14" s="60"/>
      <c r="F14" s="60"/>
    </row>
    <row r="15" spans="1:6" ht="20.25" customHeight="1">
      <c r="A15" s="48">
        <v>9</v>
      </c>
      <c r="B15" s="1" t="s">
        <v>89</v>
      </c>
      <c r="C15" s="48"/>
    </row>
    <row r="16" spans="1:6" ht="21.75" customHeight="1">
      <c r="B16" s="199" t="s">
        <v>90</v>
      </c>
      <c r="C16" s="199"/>
      <c r="D16" s="199"/>
    </row>
    <row r="17" spans="1:11">
      <c r="C17" s="48"/>
      <c r="D17" s="120" t="s">
        <v>215</v>
      </c>
      <c r="F17" s="120" t="s">
        <v>201</v>
      </c>
    </row>
    <row r="18" spans="1:11">
      <c r="C18" s="48"/>
      <c r="D18" s="180" t="s">
        <v>18</v>
      </c>
      <c r="F18" s="180" t="s">
        <v>18</v>
      </c>
    </row>
    <row r="19" spans="1:11">
      <c r="B19" s="2" t="s">
        <v>193</v>
      </c>
      <c r="C19" s="48">
        <v>9.1</v>
      </c>
      <c r="D19" s="7">
        <f>D30</f>
        <v>2801972222</v>
      </c>
      <c r="F19" s="7">
        <v>2824067672</v>
      </c>
    </row>
    <row r="20" spans="1:11">
      <c r="B20" s="2" t="s">
        <v>102</v>
      </c>
      <c r="C20" s="48"/>
      <c r="D20" s="7">
        <v>376637820</v>
      </c>
      <c r="F20" s="7">
        <v>376637820</v>
      </c>
    </row>
    <row r="21" spans="1:11">
      <c r="C21" s="48"/>
      <c r="D21" s="7"/>
    </row>
    <row r="22" spans="1:11" ht="15.75" thickBot="1">
      <c r="B22" s="59"/>
      <c r="C22" s="48"/>
      <c r="D22" s="44">
        <f>SUM(D19:D21)</f>
        <v>3178610042</v>
      </c>
      <c r="F22" s="47">
        <f>SUM(F19:F21)</f>
        <v>3200705492</v>
      </c>
    </row>
    <row r="23" spans="1:11" ht="3.75" customHeight="1" thickTop="1">
      <c r="B23" s="59"/>
      <c r="C23" s="48"/>
      <c r="D23" s="58"/>
      <c r="F23" s="57"/>
    </row>
    <row r="24" spans="1:11">
      <c r="A24" s="48">
        <v>9.1</v>
      </c>
      <c r="B24" s="59" t="s">
        <v>194</v>
      </c>
      <c r="C24" s="48"/>
      <c r="D24" s="58"/>
      <c r="F24" s="57"/>
    </row>
    <row r="25" spans="1:11">
      <c r="A25" s="48"/>
      <c r="B25" s="59"/>
      <c r="C25" s="48"/>
      <c r="D25" s="120" t="s">
        <v>215</v>
      </c>
      <c r="F25" s="120" t="s">
        <v>201</v>
      </c>
    </row>
    <row r="26" spans="1:11">
      <c r="A26" s="48"/>
      <c r="B26" s="59"/>
      <c r="C26" s="48"/>
      <c r="D26" s="180" t="s">
        <v>18</v>
      </c>
      <c r="F26" s="180" t="s">
        <v>18</v>
      </c>
    </row>
    <row r="27" spans="1:11">
      <c r="B27" s="59" t="s">
        <v>247</v>
      </c>
      <c r="C27" s="48"/>
      <c r="D27" s="7">
        <f>1825921613+418346429</f>
        <v>2244268042</v>
      </c>
      <c r="F27" s="58">
        <f>1825921613+418346429</f>
        <v>2244268042</v>
      </c>
    </row>
    <row r="28" spans="1:11">
      <c r="B28" s="59" t="s">
        <v>162</v>
      </c>
      <c r="C28" s="48"/>
      <c r="D28" s="7">
        <v>471505520</v>
      </c>
      <c r="F28" s="58">
        <v>500000000</v>
      </c>
      <c r="K28" s="7"/>
    </row>
    <row r="29" spans="1:11">
      <c r="B29" s="59" t="s">
        <v>107</v>
      </c>
      <c r="C29" s="48"/>
      <c r="D29" s="7">
        <f>59851990+26346670</f>
        <v>86198660</v>
      </c>
      <c r="F29" s="58">
        <v>79799630</v>
      </c>
      <c r="K29" s="7"/>
    </row>
    <row r="30" spans="1:11" ht="15.75" thickBot="1">
      <c r="B30" s="59"/>
      <c r="C30" s="48"/>
      <c r="D30" s="44">
        <f>SUM(D27:D29)</f>
        <v>2801972222</v>
      </c>
      <c r="F30" s="47">
        <f>SUM(F27:F29)</f>
        <v>2824067672</v>
      </c>
      <c r="K30" s="59"/>
    </row>
    <row r="31" spans="1:11" ht="8.25" customHeight="1" thickTop="1">
      <c r="C31" s="48"/>
      <c r="K31" s="59"/>
    </row>
    <row r="32" spans="1:11">
      <c r="A32" s="48">
        <v>10</v>
      </c>
      <c r="B32" s="1" t="s">
        <v>91</v>
      </c>
      <c r="C32" s="48"/>
      <c r="D32" s="120" t="s">
        <v>215</v>
      </c>
      <c r="F32" s="120" t="s">
        <v>201</v>
      </c>
      <c r="K32" s="59"/>
    </row>
    <row r="33" spans="1:11">
      <c r="C33" s="48"/>
      <c r="D33" s="180" t="s">
        <v>18</v>
      </c>
      <c r="F33" s="180" t="s">
        <v>18</v>
      </c>
      <c r="K33" s="59"/>
    </row>
    <row r="34" spans="1:11" ht="15" customHeight="1">
      <c r="C34" s="48">
        <v>10.1</v>
      </c>
      <c r="D34" s="7">
        <v>915541140</v>
      </c>
      <c r="F34" s="7">
        <v>1594663993</v>
      </c>
    </row>
    <row r="35" spans="1:11">
      <c r="C35" s="48"/>
      <c r="D35" s="7"/>
    </row>
    <row r="36" spans="1:11" ht="15.75" thickBot="1">
      <c r="C36" s="48"/>
      <c r="D36" s="44">
        <f>SUM(D34:D35)</f>
        <v>915541140</v>
      </c>
      <c r="F36" s="47">
        <f>F34</f>
        <v>1594663993</v>
      </c>
    </row>
    <row r="37" spans="1:11" ht="3.75" customHeight="1" thickTop="1">
      <c r="C37" s="48"/>
    </row>
    <row r="38" spans="1:11" ht="8.25" customHeight="1">
      <c r="A38" s="48"/>
      <c r="B38" s="199" t="s">
        <v>121</v>
      </c>
      <c r="C38" s="199"/>
      <c r="D38" s="199"/>
      <c r="E38" s="199"/>
      <c r="F38" s="199"/>
    </row>
    <row r="39" spans="1:11" ht="15" customHeight="1">
      <c r="A39" s="2">
        <v>10.1</v>
      </c>
      <c r="B39" s="199"/>
      <c r="C39" s="199"/>
      <c r="D39" s="199"/>
      <c r="E39" s="199"/>
      <c r="F39" s="199"/>
    </row>
    <row r="40" spans="1:11" ht="7.5" customHeight="1">
      <c r="C40" s="48"/>
    </row>
    <row r="41" spans="1:11">
      <c r="A41" s="48">
        <v>11</v>
      </c>
      <c r="B41" s="1" t="s">
        <v>92</v>
      </c>
      <c r="C41" s="48"/>
    </row>
    <row r="42" spans="1:11">
      <c r="C42" s="48"/>
      <c r="D42" s="120" t="s">
        <v>215</v>
      </c>
      <c r="F42" s="120" t="s">
        <v>201</v>
      </c>
    </row>
    <row r="43" spans="1:11">
      <c r="C43" s="48"/>
      <c r="D43" s="180" t="s">
        <v>18</v>
      </c>
      <c r="F43" s="180" t="s">
        <v>18</v>
      </c>
    </row>
    <row r="44" spans="1:11">
      <c r="C44" s="48">
        <v>11.1</v>
      </c>
      <c r="D44" s="7">
        <f>8925363957+14632295065</f>
        <v>23557659022</v>
      </c>
      <c r="F44" s="7">
        <v>23854168751</v>
      </c>
    </row>
    <row r="45" spans="1:11" ht="15.75" thickBot="1">
      <c r="C45" s="48"/>
      <c r="D45" s="44">
        <f>SUM(D44)</f>
        <v>23557659022</v>
      </c>
      <c r="F45" s="47">
        <f>F44</f>
        <v>23854168751</v>
      </c>
    </row>
    <row r="46" spans="1:11" ht="7.5" customHeight="1" thickTop="1">
      <c r="C46" s="48"/>
    </row>
    <row r="47" spans="1:11">
      <c r="A47" s="189">
        <v>11.1</v>
      </c>
      <c r="B47" s="203" t="s">
        <v>223</v>
      </c>
      <c r="C47" s="203"/>
      <c r="D47" s="203"/>
      <c r="E47" s="203"/>
      <c r="F47" s="203"/>
    </row>
    <row r="48" spans="1:11">
      <c r="A48" s="189"/>
      <c r="B48" s="203"/>
      <c r="C48" s="203"/>
      <c r="D48" s="203"/>
      <c r="E48" s="203"/>
      <c r="F48" s="203"/>
    </row>
    <row r="49" spans="2:6" ht="24" customHeight="1">
      <c r="B49" s="203"/>
      <c r="C49" s="203"/>
      <c r="D49" s="203"/>
      <c r="E49" s="203"/>
      <c r="F49" s="203"/>
    </row>
    <row r="50" spans="2:6">
      <c r="C50" s="48">
        <v>7</v>
      </c>
    </row>
    <row r="51" spans="2:6">
      <c r="C51" s="48"/>
    </row>
    <row r="52" spans="2:6">
      <c r="C52" s="48"/>
    </row>
    <row r="53" spans="2:6">
      <c r="C53" s="48"/>
    </row>
    <row r="54" spans="2:6">
      <c r="C54" s="48"/>
    </row>
    <row r="55" spans="2:6">
      <c r="C55" s="48"/>
    </row>
    <row r="56" spans="2:6">
      <c r="C56" s="48"/>
    </row>
  </sheetData>
  <mergeCells count="9">
    <mergeCell ref="B38:F39"/>
    <mergeCell ref="B47:F49"/>
    <mergeCell ref="A1:F1"/>
    <mergeCell ref="A2:F2"/>
    <mergeCell ref="A3:F3"/>
    <mergeCell ref="B16:D16"/>
    <mergeCell ref="B12:F13"/>
    <mergeCell ref="A12:A13"/>
    <mergeCell ref="A47:A48"/>
  </mergeCells>
  <pageMargins left="0.7" right="0.7" top="0.75" bottom="0.7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dimension ref="G1:M54"/>
  <sheetViews>
    <sheetView rightToLeft="1" view="pageBreakPreview" zoomScale="60" zoomScaleNormal="100" workbookViewId="0">
      <selection activeCell="W6" sqref="W6"/>
    </sheetView>
  </sheetViews>
  <sheetFormatPr defaultColWidth="9" defaultRowHeight="15.75"/>
  <cols>
    <col min="1" max="6" width="9" style="14"/>
    <col min="7" max="7" width="6.25" style="14" customWidth="1"/>
    <col min="8" max="8" width="9.375" style="14" customWidth="1"/>
    <col min="9" max="9" width="6.75" style="14" customWidth="1"/>
    <col min="10" max="10" width="18.375" style="14" customWidth="1"/>
    <col min="11" max="11" width="22.875" style="14" customWidth="1"/>
    <col min="12" max="12" width="21.875" style="14" customWidth="1"/>
    <col min="13" max="16384" width="9" style="14"/>
  </cols>
  <sheetData>
    <row r="1" spans="7:13" ht="18.75" customHeight="1">
      <c r="G1" s="196" t="s">
        <v>15</v>
      </c>
      <c r="H1" s="196"/>
      <c r="I1" s="196"/>
      <c r="J1" s="196"/>
      <c r="K1" s="196"/>
      <c r="L1" s="196"/>
      <c r="M1" s="12"/>
    </row>
    <row r="2" spans="7:13" ht="18.75" customHeight="1">
      <c r="G2" s="196" t="s">
        <v>53</v>
      </c>
      <c r="H2" s="196"/>
      <c r="I2" s="196"/>
      <c r="J2" s="196"/>
      <c r="K2" s="196"/>
      <c r="L2" s="196"/>
      <c r="M2" s="12"/>
    </row>
    <row r="3" spans="7:13" ht="18.75" customHeight="1">
      <c r="G3" s="196" t="s">
        <v>217</v>
      </c>
      <c r="H3" s="196"/>
      <c r="I3" s="196"/>
      <c r="J3" s="196"/>
      <c r="K3" s="196"/>
      <c r="L3" s="196"/>
      <c r="M3" s="12"/>
    </row>
    <row r="4" spans="7:13">
      <c r="G4" s="12"/>
      <c r="H4" s="12"/>
      <c r="I4" s="12"/>
      <c r="J4" s="12"/>
      <c r="K4" s="12"/>
      <c r="L4" s="12"/>
      <c r="M4" s="12"/>
    </row>
    <row r="5" spans="7:13" ht="77.25" customHeight="1">
      <c r="G5" s="95">
        <v>12</v>
      </c>
      <c r="H5" s="183" t="s">
        <v>163</v>
      </c>
      <c r="I5" s="183"/>
      <c r="J5" s="103"/>
      <c r="K5" s="103"/>
      <c r="L5" s="103"/>
    </row>
    <row r="6" spans="7:13" ht="174" customHeight="1">
      <c r="H6" s="208" t="s">
        <v>249</v>
      </c>
      <c r="I6" s="208"/>
      <c r="J6" s="208"/>
      <c r="K6" s="208"/>
      <c r="L6" s="208"/>
    </row>
    <row r="7" spans="7:13" ht="111.75" customHeight="1">
      <c r="H7" s="209"/>
      <c r="I7" s="209"/>
      <c r="J7" s="209"/>
      <c r="K7" s="209"/>
      <c r="L7" s="209"/>
    </row>
    <row r="8" spans="7:13">
      <c r="H8" s="104" t="s">
        <v>168</v>
      </c>
      <c r="I8" s="104" t="s">
        <v>169</v>
      </c>
      <c r="J8" s="104" t="s">
        <v>170</v>
      </c>
      <c r="K8" s="206" t="s">
        <v>171</v>
      </c>
      <c r="L8" s="105" t="s">
        <v>172</v>
      </c>
    </row>
    <row r="9" spans="7:13">
      <c r="H9" s="104"/>
      <c r="I9" s="104"/>
      <c r="J9" s="104"/>
      <c r="K9" s="207"/>
      <c r="L9" s="106"/>
    </row>
    <row r="10" spans="7:13" ht="26.25" customHeight="1">
      <c r="H10" s="69">
        <v>237</v>
      </c>
      <c r="I10" s="69">
        <v>13</v>
      </c>
      <c r="J10" s="107">
        <v>3100000000</v>
      </c>
      <c r="K10" s="108">
        <v>284584695</v>
      </c>
      <c r="L10" s="109" t="s">
        <v>173</v>
      </c>
    </row>
    <row r="11" spans="7:13" ht="30" customHeight="1">
      <c r="H11" s="69" t="s">
        <v>174</v>
      </c>
      <c r="I11" s="69" t="s">
        <v>175</v>
      </c>
      <c r="J11" s="107">
        <v>3250000000</v>
      </c>
      <c r="K11" s="108">
        <v>298354922</v>
      </c>
      <c r="L11" s="109"/>
    </row>
    <row r="12" spans="7:13" ht="30.75" customHeight="1">
      <c r="G12" s="95"/>
      <c r="H12" s="69">
        <v>256</v>
      </c>
      <c r="I12" s="69" t="s">
        <v>176</v>
      </c>
      <c r="J12" s="107">
        <v>3665000000</v>
      </c>
      <c r="K12" s="108">
        <v>336452551</v>
      </c>
      <c r="L12" s="109"/>
    </row>
    <row r="13" spans="7:13" ht="31.5" customHeight="1">
      <c r="G13" s="95"/>
      <c r="H13" s="69">
        <v>262</v>
      </c>
      <c r="I13" s="69" t="s">
        <v>177</v>
      </c>
      <c r="J13" s="107">
        <v>3320000000</v>
      </c>
      <c r="K13" s="108">
        <v>304781028</v>
      </c>
      <c r="L13" s="109"/>
    </row>
    <row r="14" spans="7:13" ht="27" customHeight="1">
      <c r="G14" s="12"/>
      <c r="H14" s="69"/>
      <c r="I14" s="69" t="s">
        <v>178</v>
      </c>
      <c r="J14" s="107">
        <v>2800000000</v>
      </c>
      <c r="K14" s="108">
        <v>257044241</v>
      </c>
      <c r="L14" s="109" t="s">
        <v>179</v>
      </c>
    </row>
    <row r="15" spans="7:13" ht="20.25" customHeight="1">
      <c r="G15" s="12"/>
      <c r="H15" s="110" t="s">
        <v>49</v>
      </c>
      <c r="I15" s="110"/>
      <c r="J15" s="111">
        <v>16135000000</v>
      </c>
      <c r="K15" s="111">
        <f>SUM(K10:K14)</f>
        <v>1481217437</v>
      </c>
      <c r="L15" s="112"/>
    </row>
    <row r="16" spans="7:13" ht="11.25" customHeight="1">
      <c r="H16" s="90"/>
      <c r="I16" s="90"/>
      <c r="J16" s="90"/>
    </row>
    <row r="17" spans="7:13" ht="9.75" customHeight="1"/>
    <row r="18" spans="7:13">
      <c r="H18" s="14" t="s">
        <v>180</v>
      </c>
      <c r="I18" s="12"/>
      <c r="J18" s="12"/>
    </row>
    <row r="19" spans="7:13">
      <c r="H19" s="113"/>
      <c r="I19" s="114"/>
      <c r="J19" s="99"/>
      <c r="K19" s="113"/>
    </row>
    <row r="20" spans="7:13">
      <c r="H20" s="205" t="s">
        <v>277</v>
      </c>
      <c r="I20" s="205"/>
      <c r="J20" s="205"/>
      <c r="K20" s="205"/>
      <c r="L20" s="205"/>
      <c r="M20" s="205"/>
    </row>
    <row r="21" spans="7:13">
      <c r="H21" s="205"/>
      <c r="I21" s="205"/>
      <c r="J21" s="205"/>
      <c r="K21" s="205"/>
      <c r="L21" s="205"/>
      <c r="M21" s="205"/>
    </row>
    <row r="22" spans="7:13" ht="3.75" customHeight="1">
      <c r="H22" s="100"/>
      <c r="I22" s="114"/>
      <c r="J22" s="100"/>
      <c r="K22" s="113"/>
    </row>
    <row r="23" spans="7:13">
      <c r="G23" s="12"/>
      <c r="H23" s="205"/>
      <c r="I23" s="205"/>
      <c r="J23" s="205"/>
      <c r="K23" s="205"/>
      <c r="L23" s="205"/>
      <c r="M23" s="205"/>
    </row>
    <row r="24" spans="7:13" ht="21.75" customHeight="1">
      <c r="G24" s="12"/>
      <c r="H24" s="205"/>
      <c r="I24" s="205"/>
      <c r="J24" s="205"/>
      <c r="K24" s="205"/>
      <c r="L24" s="205"/>
      <c r="M24" s="205"/>
    </row>
    <row r="25" spans="7:13">
      <c r="H25" s="100"/>
      <c r="I25" s="114"/>
      <c r="J25" s="100"/>
      <c r="K25" s="113"/>
    </row>
    <row r="26" spans="7:13">
      <c r="H26" s="100"/>
      <c r="I26" s="114"/>
      <c r="J26" s="100"/>
      <c r="K26" s="113"/>
    </row>
    <row r="27" spans="7:13">
      <c r="H27" s="100"/>
      <c r="I27" s="114"/>
      <c r="J27" s="100"/>
      <c r="K27" s="113"/>
    </row>
    <row r="28" spans="7:13">
      <c r="G28" s="196"/>
      <c r="H28" s="196"/>
      <c r="I28" s="196"/>
      <c r="J28" s="196"/>
      <c r="K28" s="196"/>
      <c r="L28" s="196"/>
      <c r="M28" s="196"/>
    </row>
    <row r="29" spans="7:13" ht="6" customHeight="1">
      <c r="H29" s="113"/>
      <c r="I29" s="114"/>
      <c r="J29" s="113"/>
      <c r="K29" s="113"/>
    </row>
    <row r="30" spans="7:13">
      <c r="G30" s="12"/>
      <c r="H30" s="115"/>
      <c r="I30" s="114"/>
      <c r="J30" s="114"/>
      <c r="K30" s="113"/>
    </row>
    <row r="31" spans="7:13">
      <c r="G31" s="196">
        <v>8</v>
      </c>
      <c r="H31" s="196"/>
      <c r="I31" s="196"/>
      <c r="J31" s="196"/>
      <c r="K31" s="196"/>
      <c r="L31" s="196"/>
      <c r="M31" s="196"/>
    </row>
    <row r="32" spans="7:13" ht="15" customHeight="1">
      <c r="H32" s="113"/>
      <c r="I32" s="114"/>
      <c r="J32" s="99"/>
      <c r="K32" s="113"/>
    </row>
    <row r="33" spans="7:11">
      <c r="H33" s="113"/>
      <c r="I33" s="114"/>
      <c r="J33" s="113"/>
      <c r="K33" s="113"/>
    </row>
    <row r="34" spans="7:11">
      <c r="H34" s="113"/>
      <c r="I34" s="114"/>
      <c r="J34" s="100"/>
      <c r="K34" s="113"/>
    </row>
    <row r="35" spans="7:11" ht="3.75" customHeight="1">
      <c r="H35" s="113"/>
      <c r="I35" s="114"/>
      <c r="J35" s="113"/>
      <c r="K35" s="113"/>
    </row>
    <row r="36" spans="7:11" ht="8.25" customHeight="1">
      <c r="G36" s="12"/>
      <c r="H36" s="116"/>
      <c r="I36" s="116"/>
      <c r="J36" s="116"/>
      <c r="K36" s="116"/>
    </row>
    <row r="37" spans="7:11" ht="15" customHeight="1">
      <c r="H37" s="116"/>
      <c r="I37" s="116"/>
      <c r="J37" s="116"/>
      <c r="K37" s="116"/>
    </row>
    <row r="38" spans="7:11" ht="7.5" customHeight="1">
      <c r="H38" s="113"/>
      <c r="I38" s="114"/>
      <c r="J38" s="113"/>
      <c r="K38" s="113"/>
    </row>
    <row r="39" spans="7:11">
      <c r="G39" s="12"/>
      <c r="H39" s="115"/>
      <c r="I39" s="114"/>
      <c r="J39" s="113"/>
      <c r="K39" s="113"/>
    </row>
    <row r="40" spans="7:11">
      <c r="H40" s="113"/>
      <c r="I40" s="114"/>
      <c r="J40" s="114"/>
      <c r="K40" s="113"/>
    </row>
    <row r="41" spans="7:11">
      <c r="H41" s="113"/>
      <c r="I41" s="114"/>
      <c r="J41" s="114"/>
      <c r="K41" s="113"/>
    </row>
    <row r="42" spans="7:11">
      <c r="H42" s="113"/>
      <c r="I42" s="114"/>
      <c r="J42" s="99"/>
      <c r="K42" s="113"/>
    </row>
    <row r="43" spans="7:11">
      <c r="H43" s="113"/>
      <c r="I43" s="114"/>
      <c r="J43" s="100"/>
      <c r="K43" s="113"/>
    </row>
    <row r="44" spans="7:11" ht="7.5" customHeight="1">
      <c r="H44" s="113"/>
      <c r="I44" s="114"/>
      <c r="J44" s="113"/>
      <c r="K44" s="113"/>
    </row>
    <row r="45" spans="7:11">
      <c r="G45" s="12"/>
      <c r="H45" s="117"/>
      <c r="I45" s="117"/>
      <c r="J45" s="117"/>
      <c r="K45" s="117"/>
    </row>
    <row r="46" spans="7:11">
      <c r="H46" s="117"/>
      <c r="I46" s="117"/>
      <c r="J46" s="117"/>
      <c r="K46" s="117"/>
    </row>
    <row r="47" spans="7:11" ht="24" customHeight="1">
      <c r="H47" s="117"/>
      <c r="I47" s="117"/>
      <c r="J47" s="117"/>
      <c r="K47" s="117"/>
    </row>
    <row r="48" spans="7:11">
      <c r="H48" s="113"/>
      <c r="I48" s="114"/>
      <c r="J48" s="113"/>
      <c r="K48" s="113"/>
    </row>
    <row r="49" spans="8:11">
      <c r="H49" s="113"/>
      <c r="I49" s="114"/>
      <c r="J49" s="113"/>
      <c r="K49" s="113"/>
    </row>
    <row r="50" spans="8:11">
      <c r="I50" s="12"/>
    </row>
    <row r="51" spans="8:11">
      <c r="I51" s="12"/>
    </row>
    <row r="52" spans="8:11">
      <c r="I52" s="12"/>
    </row>
    <row r="53" spans="8:11">
      <c r="I53" s="12"/>
    </row>
    <row r="54" spans="8:11">
      <c r="I54" s="12"/>
    </row>
  </sheetData>
  <mergeCells count="9">
    <mergeCell ref="G28:M28"/>
    <mergeCell ref="G31:M31"/>
    <mergeCell ref="H20:M21"/>
    <mergeCell ref="H23:M24"/>
    <mergeCell ref="G1:L1"/>
    <mergeCell ref="G2:L2"/>
    <mergeCell ref="G3:L3"/>
    <mergeCell ref="K8:K9"/>
    <mergeCell ref="H6:L7"/>
  </mergeCell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نامه به مجمع </vt:lpstr>
      <vt:lpstr>تراز نامه </vt:lpstr>
      <vt:lpstr>سودوزیان</vt:lpstr>
      <vt:lpstr>تاریخچه </vt:lpstr>
      <vt:lpstr>5-6</vt:lpstr>
      <vt:lpstr>7</vt:lpstr>
      <vt:lpstr>دارایی ثابت </vt:lpstr>
      <vt:lpstr>10-11-12</vt:lpstr>
      <vt:lpstr>14</vt:lpstr>
      <vt:lpstr>14 (2)</vt:lpstr>
      <vt:lpstr>13-14-15</vt:lpstr>
      <vt:lpstr>16-17-18</vt:lpstr>
      <vt:lpstr>عملکرد</vt:lpstr>
      <vt:lpstr>آمار وامها </vt:lpstr>
      <vt:lpstr>درآمد هزینه</vt:lpstr>
      <vt:lpstr>دارایی وبدهی </vt:lpstr>
      <vt:lpstr>بودجه </vt:lpstr>
      <vt:lpstr>امضا </vt:lpstr>
      <vt:lpstr>'10-11-12'!Print_Area</vt:lpstr>
      <vt:lpstr>'13-14-15'!Print_Area</vt:lpstr>
      <vt:lpstr>'14'!Print_Area</vt:lpstr>
      <vt:lpstr>'14 (2)'!Print_Area</vt:lpstr>
      <vt:lpstr>'16-17-18'!Print_Area</vt:lpstr>
      <vt:lpstr>'5-6'!Print_Area</vt:lpstr>
      <vt:lpstr>'7'!Print_Area</vt:lpstr>
      <vt:lpstr>'بودجه '!Print_Area</vt:lpstr>
      <vt:lpstr>'تاریخچه '!Print_Area</vt:lpstr>
      <vt:lpstr>'تراز نامه '!Print_Area</vt:lpstr>
      <vt:lpstr>'دارایی ثابت '!Print_Area</vt:lpstr>
      <vt:lpstr>'درآمد هزینه'!Print_Area</vt:lpstr>
      <vt:lpstr>سودوزیان!Print_Area</vt:lpstr>
      <vt:lpstr>عملکرد!Print_Area</vt:lpstr>
      <vt:lpstr>'14 (2)'!Print_Titles</vt:lpstr>
    </vt:vector>
  </TitlesOfParts>
  <Company>Office07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noormohamadi</dc:creator>
  <cp:lastModifiedBy>Taavoni</cp:lastModifiedBy>
  <cp:lastPrinted>2020-08-10T07:49:09Z</cp:lastPrinted>
  <dcterms:created xsi:type="dcterms:W3CDTF">2015-06-18T12:06:37Z</dcterms:created>
  <dcterms:modified xsi:type="dcterms:W3CDTF">2020-08-10T07:54:52Z</dcterms:modified>
</cp:coreProperties>
</file>